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art\OneDrive\Desktop\MENDULA\2025\"/>
    </mc:Choice>
  </mc:AlternateContent>
  <xr:revisionPtr revIDLastSave="0" documentId="13_ncr:1_{B005F941-E17E-4023-9DEF-C72DE517CC5D}" xr6:coauthVersionLast="47" xr6:coauthVersionMax="47" xr10:uidLastSave="{00000000-0000-0000-0000-000000000000}"/>
  <bookViews>
    <workbookView xWindow="-120" yWindow="-120" windowWidth="29040" windowHeight="15720" tabRatio="863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8" l="1"/>
  <c r="E25" i="8"/>
  <c r="E21" i="8"/>
  <c r="E18" i="8"/>
  <c r="E17" i="8"/>
  <c r="E13" i="8"/>
  <c r="E10" i="8"/>
  <c r="E7" i="8"/>
  <c r="E6" i="8"/>
  <c r="I75" i="3"/>
  <c r="I74" i="3"/>
  <c r="I73" i="3" s="1"/>
  <c r="I70" i="3"/>
  <c r="I69" i="3"/>
  <c r="I66" i="3"/>
  <c r="I58" i="3"/>
  <c r="I52" i="3"/>
  <c r="I47" i="3"/>
  <c r="I46" i="3"/>
  <c r="I44" i="3"/>
  <c r="I39" i="3" s="1"/>
  <c r="I38" i="3" s="1"/>
  <c r="I37" i="3" s="1"/>
  <c r="I42" i="3"/>
  <c r="I40" i="3"/>
  <c r="I25" i="3"/>
  <c r="I24" i="3"/>
  <c r="I22" i="3"/>
  <c r="I20" i="3"/>
  <c r="I19" i="3" s="1"/>
  <c r="I11" i="3" s="1"/>
  <c r="I10" i="3" s="1"/>
  <c r="I17" i="3"/>
  <c r="I16" i="3"/>
  <c r="I13" i="3"/>
  <c r="I12" i="3"/>
  <c r="I41" i="7"/>
  <c r="I34" i="7"/>
  <c r="G71" i="7"/>
  <c r="H71" i="7"/>
  <c r="F8" i="7"/>
  <c r="G61" i="7"/>
  <c r="F61" i="7"/>
  <c r="G66" i="7"/>
  <c r="F66" i="7"/>
  <c r="I72" i="7"/>
  <c r="G70" i="7"/>
  <c r="G69" i="7" s="1"/>
  <c r="G68" i="7" s="1"/>
  <c r="G65" i="7" s="1"/>
  <c r="G64" i="7" s="1"/>
  <c r="G63" i="7" s="1"/>
  <c r="F71" i="7"/>
  <c r="F70" i="7"/>
  <c r="F69" i="7" s="1"/>
  <c r="F68" i="7" s="1"/>
  <c r="I67" i="7"/>
  <c r="G56" i="7"/>
  <c r="G54" i="7"/>
  <c r="G49" i="7"/>
  <c r="G48" i="7" s="1"/>
  <c r="G47" i="7" s="1"/>
  <c r="G45" i="7"/>
  <c r="G37" i="7"/>
  <c r="G32" i="7"/>
  <c r="G28" i="7"/>
  <c r="G25" i="7"/>
  <c r="G24" i="7"/>
  <c r="G20" i="7"/>
  <c r="G19" i="7"/>
  <c r="G17" i="7"/>
  <c r="G15" i="7"/>
  <c r="G13" i="7"/>
  <c r="G12" i="7"/>
  <c r="G11" i="7" s="1"/>
  <c r="F37" i="7"/>
  <c r="D10" i="8"/>
  <c r="F10" i="8"/>
  <c r="C10" i="8"/>
  <c r="D13" i="8"/>
  <c r="F13" i="8"/>
  <c r="C13" i="8"/>
  <c r="F25" i="8"/>
  <c r="C25" i="8"/>
  <c r="D25" i="8"/>
  <c r="J13" i="3"/>
  <c r="G13" i="3"/>
  <c r="H13" i="3"/>
  <c r="C21" i="8"/>
  <c r="C18" i="8"/>
  <c r="C7" i="8"/>
  <c r="H66" i="3"/>
  <c r="J66" i="3"/>
  <c r="G75" i="3"/>
  <c r="G74" i="3" s="1"/>
  <c r="G73" i="3" s="1"/>
  <c r="G70" i="3"/>
  <c r="G69" i="3" s="1"/>
  <c r="G66" i="3"/>
  <c r="G58" i="3"/>
  <c r="G52" i="3"/>
  <c r="G47" i="3"/>
  <c r="G46" i="3"/>
  <c r="G44" i="3"/>
  <c r="G42" i="3"/>
  <c r="G40" i="3"/>
  <c r="G39" i="3" s="1"/>
  <c r="H12" i="3"/>
  <c r="G25" i="3"/>
  <c r="G24" i="3" s="1"/>
  <c r="G22" i="3"/>
  <c r="G20" i="3"/>
  <c r="G19" i="3"/>
  <c r="G17" i="3"/>
  <c r="G16" i="3"/>
  <c r="G12" i="3"/>
  <c r="G13" i="1"/>
  <c r="G16" i="1" s="1"/>
  <c r="G10" i="1"/>
  <c r="H37" i="7"/>
  <c r="H32" i="7"/>
  <c r="H28" i="7"/>
  <c r="I62" i="7"/>
  <c r="D21" i="8"/>
  <c r="D18" i="8"/>
  <c r="K56" i="3"/>
  <c r="L56" i="3"/>
  <c r="I13" i="1"/>
  <c r="I16" i="1" s="1"/>
  <c r="I10" i="1"/>
  <c r="J52" i="3"/>
  <c r="H52" i="3"/>
  <c r="H17" i="7"/>
  <c r="H20" i="7"/>
  <c r="H19" i="7" s="1"/>
  <c r="H12" i="7"/>
  <c r="H13" i="7"/>
  <c r="F13" i="7"/>
  <c r="H54" i="7"/>
  <c r="H17" i="3"/>
  <c r="H16" i="3" s="1"/>
  <c r="J17" i="3"/>
  <c r="J16" i="3" s="1"/>
  <c r="F54" i="7"/>
  <c r="I55" i="7"/>
  <c r="F56" i="7"/>
  <c r="H56" i="7"/>
  <c r="I57" i="7"/>
  <c r="F12" i="7"/>
  <c r="F49" i="7"/>
  <c r="F48" i="7" s="1"/>
  <c r="F47" i="7" s="1"/>
  <c r="F45" i="7"/>
  <c r="F32" i="7"/>
  <c r="F28" i="7"/>
  <c r="F25" i="7"/>
  <c r="F24" i="7" s="1"/>
  <c r="F20" i="7"/>
  <c r="F19" i="7" s="1"/>
  <c r="F17" i="7"/>
  <c r="F15" i="7"/>
  <c r="C7" i="11"/>
  <c r="C6" i="11" s="1"/>
  <c r="G8" i="7" l="1"/>
  <c r="G60" i="7"/>
  <c r="G59" i="7" s="1"/>
  <c r="G58" i="7" s="1"/>
  <c r="F65" i="7"/>
  <c r="F64" i="7" s="1"/>
  <c r="F63" i="7" s="1"/>
  <c r="F60" i="7" s="1"/>
  <c r="F59" i="7" s="1"/>
  <c r="F58" i="7" s="1"/>
  <c r="I71" i="7"/>
  <c r="H70" i="7"/>
  <c r="G27" i="7"/>
  <c r="G23" i="7" s="1"/>
  <c r="G22" i="7" s="1"/>
  <c r="G53" i="7"/>
  <c r="G52" i="7" s="1"/>
  <c r="G51" i="7" s="1"/>
  <c r="H53" i="7"/>
  <c r="H52" i="7" s="1"/>
  <c r="H51" i="7" s="1"/>
  <c r="C6" i="8"/>
  <c r="C17" i="8"/>
  <c r="D17" i="8"/>
  <c r="G11" i="3"/>
  <c r="G10" i="3" s="1"/>
  <c r="G38" i="3"/>
  <c r="G10" i="7"/>
  <c r="G37" i="3"/>
  <c r="I54" i="7"/>
  <c r="I56" i="7"/>
  <c r="F53" i="7"/>
  <c r="F52" i="7" s="1"/>
  <c r="F27" i="7"/>
  <c r="F23" i="7" s="1"/>
  <c r="F11" i="7"/>
  <c r="F10" i="7" s="1"/>
  <c r="H47" i="3"/>
  <c r="K43" i="3"/>
  <c r="K48" i="3"/>
  <c r="K51" i="3"/>
  <c r="L51" i="3"/>
  <c r="L71" i="3"/>
  <c r="L76" i="3"/>
  <c r="K76" i="3"/>
  <c r="J75" i="3"/>
  <c r="J74" i="3" s="1"/>
  <c r="J73" i="3" s="1"/>
  <c r="K73" i="3" s="1"/>
  <c r="H75" i="3"/>
  <c r="H74" i="3" s="1"/>
  <c r="K57" i="3"/>
  <c r="L57" i="3"/>
  <c r="K41" i="3"/>
  <c r="K45" i="3"/>
  <c r="K49" i="3"/>
  <c r="K50" i="3"/>
  <c r="K53" i="3"/>
  <c r="K54" i="3"/>
  <c r="K55" i="3"/>
  <c r="K59" i="3"/>
  <c r="L48" i="3"/>
  <c r="J47" i="3"/>
  <c r="I18" i="7"/>
  <c r="I21" i="7"/>
  <c r="I26" i="7"/>
  <c r="I29" i="7"/>
  <c r="I30" i="7"/>
  <c r="I31" i="7"/>
  <c r="I33" i="7"/>
  <c r="I35" i="7"/>
  <c r="I36" i="7"/>
  <c r="I38" i="7"/>
  <c r="I39" i="7"/>
  <c r="I40" i="7"/>
  <c r="I42" i="7"/>
  <c r="I43" i="7"/>
  <c r="I44" i="7"/>
  <c r="I46" i="7"/>
  <c r="I50" i="7"/>
  <c r="H25" i="7"/>
  <c r="H24" i="7" s="1"/>
  <c r="I37" i="7"/>
  <c r="H45" i="7"/>
  <c r="H49" i="7"/>
  <c r="H48" i="7" s="1"/>
  <c r="H47" i="7" s="1"/>
  <c r="I47" i="7" s="1"/>
  <c r="I16" i="7"/>
  <c r="I14" i="7"/>
  <c r="I13" i="7" s="1"/>
  <c r="I20" i="7"/>
  <c r="I17" i="7"/>
  <c r="H15" i="7"/>
  <c r="I70" i="7" l="1"/>
  <c r="H69" i="7"/>
  <c r="F22" i="7"/>
  <c r="L73" i="3"/>
  <c r="L75" i="3"/>
  <c r="L74" i="3"/>
  <c r="K75" i="3"/>
  <c r="K74" i="3"/>
  <c r="F51" i="7"/>
  <c r="I53" i="7"/>
  <c r="I52" i="7"/>
  <c r="I24" i="7"/>
  <c r="I45" i="7"/>
  <c r="I32" i="7"/>
  <c r="I28" i="7"/>
  <c r="I49" i="7"/>
  <c r="I48" i="7"/>
  <c r="I25" i="7"/>
  <c r="L47" i="3"/>
  <c r="H27" i="7"/>
  <c r="H23" i="7" s="1"/>
  <c r="I15" i="7"/>
  <c r="I12" i="7"/>
  <c r="I69" i="7" l="1"/>
  <c r="H68" i="7"/>
  <c r="H22" i="7"/>
  <c r="I19" i="7"/>
  <c r="I11" i="7" s="1"/>
  <c r="I10" i="7" s="1"/>
  <c r="H11" i="7"/>
  <c r="H10" i="7" s="1"/>
  <c r="I27" i="7"/>
  <c r="I68" i="7" l="1"/>
  <c r="H66" i="7"/>
  <c r="I22" i="7"/>
  <c r="I23" i="7"/>
  <c r="I51" i="7"/>
  <c r="H58" i="3"/>
  <c r="J58" i="3"/>
  <c r="K58" i="3" s="1"/>
  <c r="K68" i="3"/>
  <c r="L68" i="3"/>
  <c r="K62" i="3"/>
  <c r="K61" i="3"/>
  <c r="L61" i="3"/>
  <c r="K60" i="3"/>
  <c r="L60" i="3"/>
  <c r="L55" i="3"/>
  <c r="H22" i="3"/>
  <c r="J22" i="3"/>
  <c r="H25" i="3"/>
  <c r="H24" i="3" s="1"/>
  <c r="J25" i="3"/>
  <c r="J24" i="3" s="1"/>
  <c r="H20" i="3"/>
  <c r="J20" i="3"/>
  <c r="H13" i="1"/>
  <c r="H16" i="1" s="1"/>
  <c r="H10" i="1"/>
  <c r="I66" i="7" l="1"/>
  <c r="H65" i="7"/>
  <c r="H19" i="3"/>
  <c r="H11" i="3" s="1"/>
  <c r="H10" i="3" s="1"/>
  <c r="J19" i="3"/>
  <c r="I65" i="7" l="1"/>
  <c r="H64" i="7"/>
  <c r="H8" i="11"/>
  <c r="G8" i="11"/>
  <c r="D7" i="11"/>
  <c r="D6" i="11" s="1"/>
  <c r="E7" i="11"/>
  <c r="E6" i="11" s="1"/>
  <c r="F7" i="11"/>
  <c r="F6" i="11" s="1"/>
  <c r="I64" i="7" l="1"/>
  <c r="H63" i="7"/>
  <c r="H6" i="11"/>
  <c r="G7" i="11"/>
  <c r="H7" i="11"/>
  <c r="G6" i="11"/>
  <c r="H22" i="8"/>
  <c r="H8" i="8"/>
  <c r="H11" i="8"/>
  <c r="H14" i="8"/>
  <c r="H19" i="8"/>
  <c r="H23" i="8"/>
  <c r="H26" i="8"/>
  <c r="G8" i="8"/>
  <c r="G11" i="8"/>
  <c r="G14" i="8"/>
  <c r="G19" i="8"/>
  <c r="G22" i="8"/>
  <c r="G26" i="8"/>
  <c r="F21" i="8"/>
  <c r="G21" i="8" s="1"/>
  <c r="F18" i="8"/>
  <c r="G13" i="8"/>
  <c r="D7" i="8"/>
  <c r="F7" i="8"/>
  <c r="G10" i="8"/>
  <c r="L43" i="3"/>
  <c r="L53" i="3"/>
  <c r="L54" i="3"/>
  <c r="L59" i="3"/>
  <c r="L62" i="3"/>
  <c r="L63" i="3"/>
  <c r="L64" i="3"/>
  <c r="L65" i="3"/>
  <c r="L67" i="3"/>
  <c r="K67" i="3"/>
  <c r="K71" i="3"/>
  <c r="J70" i="3"/>
  <c r="J69" i="3" s="1"/>
  <c r="J46" i="3"/>
  <c r="J42" i="3"/>
  <c r="J44" i="3"/>
  <c r="J40" i="3"/>
  <c r="I63" i="7" l="1"/>
  <c r="H61" i="7"/>
  <c r="J39" i="3"/>
  <c r="J38" i="3" s="1"/>
  <c r="G25" i="8"/>
  <c r="F17" i="8"/>
  <c r="H25" i="8"/>
  <c r="G18" i="8"/>
  <c r="H13" i="8"/>
  <c r="H18" i="8"/>
  <c r="H21" i="8"/>
  <c r="H10" i="8"/>
  <c r="H7" i="8"/>
  <c r="G7" i="8"/>
  <c r="F6" i="8"/>
  <c r="D6" i="8"/>
  <c r="I61" i="7" l="1"/>
  <c r="H60" i="7"/>
  <c r="J37" i="3"/>
  <c r="G17" i="8"/>
  <c r="H17" i="8"/>
  <c r="G6" i="8"/>
  <c r="H6" i="8"/>
  <c r="L70" i="3"/>
  <c r="L66" i="3"/>
  <c r="L58" i="3"/>
  <c r="L49" i="3"/>
  <c r="L45" i="3"/>
  <c r="L42" i="3"/>
  <c r="L41" i="3"/>
  <c r="H46" i="3"/>
  <c r="H70" i="3"/>
  <c r="H69" i="3" s="1"/>
  <c r="K66" i="3"/>
  <c r="H44" i="3"/>
  <c r="H42" i="3"/>
  <c r="H40" i="3"/>
  <c r="H59" i="7" l="1"/>
  <c r="I60" i="7"/>
  <c r="H39" i="3"/>
  <c r="H38" i="3" s="1"/>
  <c r="L52" i="3"/>
  <c r="L46" i="3"/>
  <c r="L69" i="3"/>
  <c r="L44" i="3"/>
  <c r="L50" i="3"/>
  <c r="H73" i="3"/>
  <c r="I59" i="7" l="1"/>
  <c r="H58" i="7"/>
  <c r="H8" i="7" s="1"/>
  <c r="H37" i="3"/>
  <c r="L40" i="3"/>
  <c r="I58" i="7" l="1"/>
  <c r="L39" i="3"/>
  <c r="K65" i="3"/>
  <c r="K64" i="3"/>
  <c r="K63" i="3"/>
  <c r="K47" i="3"/>
  <c r="K42" i="3"/>
  <c r="K69" i="3" l="1"/>
  <c r="K70" i="3"/>
  <c r="K44" i="3"/>
  <c r="L37" i="3"/>
  <c r="L38" i="3"/>
  <c r="K40" i="3"/>
  <c r="K52" i="3"/>
  <c r="K46" i="3" l="1"/>
  <c r="K39" i="3" l="1"/>
  <c r="K38" i="3"/>
  <c r="L26" i="3"/>
  <c r="L15" i="3"/>
  <c r="L21" i="3"/>
  <c r="K15" i="3"/>
  <c r="K21" i="3"/>
  <c r="K26" i="3"/>
  <c r="J12" i="3"/>
  <c r="L14" i="1"/>
  <c r="L15" i="1"/>
  <c r="L11" i="1"/>
  <c r="L10" i="1" s="1"/>
  <c r="K14" i="1"/>
  <c r="K15" i="1"/>
  <c r="K11" i="1"/>
  <c r="J13" i="1"/>
  <c r="K13" i="1" s="1"/>
  <c r="J10" i="1"/>
  <c r="J11" i="3" l="1"/>
  <c r="J10" i="3" s="1"/>
  <c r="K37" i="3"/>
  <c r="J16" i="1"/>
  <c r="L13" i="1"/>
  <c r="L16" i="1" s="1"/>
  <c r="K13" i="3"/>
  <c r="L25" i="3"/>
  <c r="K25" i="3"/>
  <c r="L20" i="3"/>
  <c r="K20" i="3"/>
  <c r="L19" i="3"/>
  <c r="K19" i="3"/>
  <c r="L24" i="3"/>
  <c r="L13" i="3"/>
  <c r="K10" i="1"/>
  <c r="K16" i="1"/>
  <c r="K11" i="3" l="1"/>
  <c r="L11" i="3"/>
  <c r="L12" i="3"/>
  <c r="K12" i="3"/>
  <c r="K24" i="3"/>
  <c r="K10" i="3" l="1"/>
  <c r="L10" i="3"/>
</calcChain>
</file>

<file path=xl/sharedStrings.xml><?xml version="1.0" encoding="utf-8"?>
<sst xmlns="http://schemas.openxmlformats.org/spreadsheetml/2006/main" count="287" uniqueCount="149">
  <si>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</si>
  <si>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</si>
  <si>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</si>
  <si>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</si>
  <si>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</si>
  <si>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</si>
  <si>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</si>
  <si>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</si>
  <si>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</si>
  <si>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</si>
  <si>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</si>
  <si>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</si>
  <si>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</si>
  <si>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</si>
  <si>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</si>
  <si>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</si>
  <si>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</si>
  <si>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</si>
  <si>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</si>
  <si>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</si>
  <si>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</si>
  <si>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</si>
  <si>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</si>
  <si>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</si>
  <si>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</si>
  <si>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</si>
  <si>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Plaće (Bruto)</t>
  </si>
  <si>
    <t>Plaće za redovan rad</t>
  </si>
  <si>
    <t>Naknade troškova zaposlenima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</si>
  <si>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</si>
  <si>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</si>
  <si>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</si>
  <si>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</si>
  <si>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</si>
  <si>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</si>
  <si>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</si>
  <si>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</si>
  <si>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</si>
  <si>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</si>
  <si>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</si>
  <si>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</si>
  <si>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</si>
  <si>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</si>
  <si>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</si>
  <si>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</si>
  <si>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</si>
  <si>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</si>
  <si>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</si>
  <si>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</si>
  <si>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</si>
  <si>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</si>
  <si>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</si>
  <si>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</si>
  <si>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</si>
  <si>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</si>
  <si>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</si>
  <si>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</si>
  <si>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</si>
  <si>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</si>
  <si>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</si>
  <si>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</si>
  <si>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</si>
  <si>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</si>
  <si>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</si>
  <si>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</si>
  <si>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</si>
  <si>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Prihodi od prodaje usluga</t>
  </si>
  <si>
    <t>Pomoći proračunu iz drugih proračuna</t>
  </si>
  <si>
    <t>Prihodi iz nadležnog proračuna i od HZZO-a temeljem ugovornih obveza</t>
  </si>
  <si>
    <t>Prihodi iz nadležnog proračuna za financiranje redovne djelatnosti proračunskih korisnika</t>
  </si>
  <si>
    <t>Opći prihodi i primici</t>
  </si>
  <si>
    <t>Uredski materijal</t>
  </si>
  <si>
    <t>Materijal i sirovine</t>
  </si>
  <si>
    <t>Usluge telefona, pošte i prijevoza</t>
  </si>
  <si>
    <t>Obvezni prev.pregledi</t>
  </si>
  <si>
    <t>Intelektualne usluge</t>
  </si>
  <si>
    <t>Računalne usluge</t>
  </si>
  <si>
    <t>Ostale usluge</t>
  </si>
  <si>
    <t>Financijski rashodi</t>
  </si>
  <si>
    <t>Ostali financijski rashodi</t>
  </si>
  <si>
    <t>Bankarske usluge</t>
  </si>
  <si>
    <t>Ostali rashodi za zaposlene</t>
  </si>
  <si>
    <t>Doprinosi na plaće</t>
  </si>
  <si>
    <t>Doprinosi za obvezno zdravstveno osiguranje</t>
  </si>
  <si>
    <t>Nespomenuti rashodi</t>
  </si>
  <si>
    <t>Tekuće donacije</t>
  </si>
  <si>
    <t>5 Pomoći</t>
  </si>
  <si>
    <t>52 Ostale pomoći</t>
  </si>
  <si>
    <t xml:space="preserve">39 Prijenos </t>
  </si>
  <si>
    <t>Tekuće pomoći proračunskim korisnicima iz proračuna koji im nije nadležan</t>
  </si>
  <si>
    <t>Donacije</t>
  </si>
  <si>
    <t>Naknade za prijevoz, za rad na terenu i od</t>
  </si>
  <si>
    <t xml:space="preserve">Stručno usavršavanje zaposlenika </t>
  </si>
  <si>
    <t>Energija</t>
  </si>
  <si>
    <t>Usluge tekućeg i investicijskog održavanja</t>
  </si>
  <si>
    <t>Komunalne usluge</t>
  </si>
  <si>
    <t>Premije osiguranja</t>
  </si>
  <si>
    <t>Ostale naknade troškova zaposlenima</t>
  </si>
  <si>
    <t xml:space="preserve"> 09 Obrazovanje</t>
  </si>
  <si>
    <t xml:space="preserve"> 091 Predškolsko i osnovno obrazovanje</t>
  </si>
  <si>
    <t>PROGRAM  2015</t>
  </si>
  <si>
    <t>DJELATNOST DJEČJI VRTIĆ MENDULA</t>
  </si>
  <si>
    <t>A300001</t>
  </si>
  <si>
    <t xml:space="preserve">FINANCIRANJE USTANOVE DJEČJEG VRTIĆA </t>
  </si>
  <si>
    <t>1.1.</t>
  </si>
  <si>
    <t>OPĆI PRIHODI I PRIMICI</t>
  </si>
  <si>
    <t>Plaće za radnike</t>
  </si>
  <si>
    <t>Doprinosi za obvezno zdr.osiguranje</t>
  </si>
  <si>
    <t>Naknade za prijevoz</t>
  </si>
  <si>
    <t>RASHODI POSLOVANJA</t>
  </si>
  <si>
    <t>3.2.</t>
  </si>
  <si>
    <t>VLASTITI PRIHODI</t>
  </si>
  <si>
    <t>Zdravstvene usluge</t>
  </si>
  <si>
    <t>Rashodi za usluge</t>
  </si>
  <si>
    <t xml:space="preserve">Plaće   </t>
  </si>
  <si>
    <t>Službena putovanja</t>
  </si>
  <si>
    <t>Stručno usavršavanje</t>
  </si>
  <si>
    <t>Rashodi za materijal i energiju</t>
  </si>
  <si>
    <t>komunalne usluge</t>
  </si>
  <si>
    <t>Usluge tekućeg održavanja</t>
  </si>
  <si>
    <t>usluge telefona, pošte</t>
  </si>
  <si>
    <t>Ostali nespomenuti rashodi</t>
  </si>
  <si>
    <t>Postrojenja i oprema</t>
  </si>
  <si>
    <t>Računala</t>
  </si>
  <si>
    <t>5.8.</t>
  </si>
  <si>
    <t>TEKUĆE POMOĆI P.K.</t>
  </si>
  <si>
    <t>Premija osiguranja</t>
  </si>
  <si>
    <t>DJEČJI VRTIĆ MENDULA</t>
  </si>
  <si>
    <t>Uredska oprema i namještaj</t>
  </si>
  <si>
    <t>5.1.</t>
  </si>
  <si>
    <t>Prihod od upravnih i administrativnih pristojbi</t>
  </si>
  <si>
    <t>Prihodi po posebnim propisima</t>
  </si>
  <si>
    <t>Ostali nespomenuti prihodi</t>
  </si>
  <si>
    <t>FISKALNA ODRŽIVOST</t>
  </si>
  <si>
    <t xml:space="preserve">OSTVARENJE/IZVRŠENJE 
1.-6.2025. </t>
  </si>
  <si>
    <t>Materijal i dijelovi za tekuće održavanje</t>
  </si>
  <si>
    <t>Sitni materijal</t>
  </si>
  <si>
    <t>Sitni inventar</t>
  </si>
  <si>
    <t>IZVORNI PLAN ILI REBALANS 2026.*</t>
  </si>
  <si>
    <t>TEKUĆI PLAN 2026.*</t>
  </si>
  <si>
    <t xml:space="preserve">OSTVARENJE/IZVRŠENJE 
1.-6.2026. </t>
  </si>
  <si>
    <t xml:space="preserve">IZVJEŠTAJ O IZVRŠENJU FINANCIJSKOG PLANA PRORAČUNSKOG KORISNIKA JEDINICE LOKALNE I PODRUČNE (REGIONALNE) SAMOUPRAVE ZA PRVO POLUGODIŠTE 2026. </t>
  </si>
  <si>
    <t xml:space="preserve"> IZVRŠENJE 
1.-6.2026. </t>
  </si>
  <si>
    <t xml:space="preserve">Tekuće pomoći </t>
  </si>
  <si>
    <t>64 Donacije</t>
  </si>
  <si>
    <t>DONACIJE</t>
  </si>
  <si>
    <t>6.4.</t>
  </si>
  <si>
    <t>9.2.</t>
  </si>
  <si>
    <t xml:space="preserve">VIŠAK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</si>
</sst>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;\-#,##0.00\ _k_n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rgb="FFDEEBF7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4" fontId="21" fillId="0" borderId="3" xfId="0" applyNumberFormat="1" applyFont="1" applyBorder="1" applyAlignment="1">
      <alignment horizontal="right"/>
    </xf>
    <xf numFmtId="4" fontId="21" fillId="5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21" fillId="4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0" fontId="9" fillId="0" borderId="3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center" vertical="center" wrapText="1" indent="1"/>
    </xf>
    <xf numFmtId="0" fontId="20" fillId="6" borderId="4" xfId="0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left" vertical="center" wrapText="1"/>
    </xf>
    <xf numFmtId="0" fontId="22" fillId="0" borderId="3" xfId="0" applyFont="1" applyBorder="1"/>
    <xf numFmtId="4" fontId="20" fillId="0" borderId="3" xfId="0" applyNumberFormat="1" applyFont="1" applyBorder="1" applyAlignment="1" applyProtection="1">
      <alignment vertical="center" wrapText="1" readingOrder="1"/>
      <protection locked="0"/>
    </xf>
    <xf numFmtId="0" fontId="22" fillId="0" borderId="7" xfId="0" applyFont="1" applyBorder="1"/>
    <xf numFmtId="0" fontId="22" fillId="0" borderId="8" xfId="0" applyFont="1" applyBorder="1"/>
    <xf numFmtId="2" fontId="22" fillId="0" borderId="3" xfId="0" applyNumberFormat="1" applyFont="1" applyBorder="1"/>
    <xf numFmtId="2" fontId="0" fillId="0" borderId="3" xfId="0" applyNumberForma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23" fillId="0" borderId="9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" fontId="3" fillId="2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/>
    </xf>
    <xf numFmtId="4" fontId="6" fillId="7" borderId="4" xfId="0" applyNumberFormat="1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9" fillId="2" borderId="0" xfId="0" quotePrefix="1" applyFont="1" applyFill="1" applyAlignment="1">
      <alignment horizontal="left" vertical="center"/>
    </xf>
    <xf numFmtId="49" fontId="23" fillId="0" borderId="0" xfId="0" applyNumberFormat="1" applyFont="1" applyAlignment="1">
      <alignment horizontal="left" vertical="center" wrapText="1"/>
    </xf>
    <xf numFmtId="2" fontId="22" fillId="0" borderId="3" xfId="0" applyNumberFormat="1" applyFont="1" applyBorder="1" applyAlignment="1">
      <alignment horizontal="right"/>
    </xf>
    <xf numFmtId="164" fontId="6" fillId="7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" fontId="6" fillId="7" borderId="3" xfId="0" applyNumberFormat="1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center" wrapText="1"/>
    </xf>
    <xf numFmtId="0" fontId="6" fillId="3" borderId="2" xfId="0" quotePrefix="1" applyFont="1" applyFill="1" applyBorder="1" applyAlignment="1">
      <alignment horizontal="center" wrapText="1"/>
    </xf>
    <xf numFmtId="0" fontId="6" fillId="3" borderId="4" xfId="0" quotePrefix="1" applyFont="1" applyFill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topLeftCell="D1" zoomScale="90" zoomScaleNormal="90" workbookViewId="0">
      <selection activeCell="J23" sqref="J23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21" t="s">
        <v>141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2:12" ht="27" customHeight="1" x14ac:dyDescent="0.25">
      <c r="B2" s="155" t="s">
        <v>127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2:12" ht="22.5" customHeight="1" x14ac:dyDescent="0.25">
      <c r="B3" s="121" t="s">
        <v>12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12" ht="36" customHeight="1" x14ac:dyDescent="0.25">
      <c r="B4" s="141"/>
      <c r="C4" s="141"/>
      <c r="D4" s="141"/>
      <c r="E4" s="1"/>
      <c r="F4" s="1"/>
      <c r="G4" s="1"/>
      <c r="H4" s="1"/>
      <c r="I4" s="1"/>
      <c r="J4" s="2"/>
      <c r="K4" s="2"/>
    </row>
    <row r="5" spans="2:12" ht="18" customHeight="1" x14ac:dyDescent="0.25">
      <c r="B5" s="121" t="s">
        <v>57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2:12" ht="18" customHeight="1" x14ac:dyDescent="0.25">
      <c r="B6" s="36"/>
      <c r="C6" s="38"/>
      <c r="D6" s="38"/>
      <c r="E6" s="38"/>
      <c r="F6" s="38"/>
      <c r="G6" s="38"/>
      <c r="H6" s="38"/>
      <c r="I6" s="38"/>
      <c r="J6" s="38"/>
      <c r="K6" s="38"/>
    </row>
    <row r="7" spans="2:12" x14ac:dyDescent="0.25">
      <c r="B7" s="137" t="s">
        <v>58</v>
      </c>
      <c r="C7" s="137"/>
      <c r="D7" s="137"/>
      <c r="E7" s="137"/>
      <c r="F7" s="137"/>
      <c r="G7" s="3"/>
      <c r="H7" s="3"/>
      <c r="I7" s="3"/>
      <c r="J7" s="3"/>
      <c r="K7" s="20"/>
    </row>
    <row r="8" spans="2:12" ht="25.5" x14ac:dyDescent="0.25">
      <c r="B8" s="145" t="s">
        <v>7</v>
      </c>
      <c r="C8" s="146"/>
      <c r="D8" s="146"/>
      <c r="E8" s="146"/>
      <c r="F8" s="147"/>
      <c r="G8" s="114" t="s">
        <v>134</v>
      </c>
      <c r="H8" s="40" t="s">
        <v>138</v>
      </c>
      <c r="I8" s="40" t="s">
        <v>139</v>
      </c>
      <c r="J8" s="114" t="s">
        <v>140</v>
      </c>
      <c r="K8" s="40" t="s">
        <v>17</v>
      </c>
      <c r="L8" s="40" t="s">
        <v>49</v>
      </c>
    </row>
    <row r="9" spans="2:12" s="27" customFormat="1" ht="11.25" x14ac:dyDescent="0.2">
      <c r="B9" s="148">
        <v>1</v>
      </c>
      <c r="C9" s="148"/>
      <c r="D9" s="148"/>
      <c r="E9" s="148"/>
      <c r="F9" s="149"/>
      <c r="G9" s="26">
        <v>2</v>
      </c>
      <c r="H9" s="25">
        <v>3</v>
      </c>
      <c r="I9" s="25">
        <v>4</v>
      </c>
      <c r="J9" s="25">
        <v>5</v>
      </c>
      <c r="K9" s="25" t="s">
        <v>19</v>
      </c>
      <c r="L9" s="25" t="s">
        <v>20</v>
      </c>
    </row>
    <row r="10" spans="2:12" x14ac:dyDescent="0.25">
      <c r="B10" s="161" t="s">
        <v>0</v>
      </c>
      <c r="C10" s="140"/>
      <c r="D10" s="140"/>
      <c r="E10" s="140"/>
      <c r="F10" s="162"/>
      <c r="G10" s="46">
        <f>G11+G12</f>
        <v>175367.08</v>
      </c>
      <c r="H10" s="46">
        <f t="shared" ref="H10:I10" si="0">H11+H12</f>
        <v>475000</v>
      </c>
      <c r="I10" s="46">
        <f t="shared" si="0"/>
        <v>475000</v>
      </c>
      <c r="J10" s="46">
        <f>J11+J12</f>
        <v>215763.58</v>
      </c>
      <c r="K10" s="46">
        <f t="shared" ref="K10:L10" si="1">K11+K12</f>
        <v>123.03539524065748</v>
      </c>
      <c r="L10" s="46">
        <f t="shared" si="1"/>
        <v>45.423911578947369</v>
      </c>
    </row>
    <row r="11" spans="2:12" x14ac:dyDescent="0.25">
      <c r="B11" s="150" t="s">
        <v>50</v>
      </c>
      <c r="C11" s="151"/>
      <c r="D11" s="151"/>
      <c r="E11" s="151"/>
      <c r="F11" s="159"/>
      <c r="G11" s="45">
        <v>175367.08</v>
      </c>
      <c r="H11" s="48">
        <v>475000</v>
      </c>
      <c r="I11" s="48">
        <v>475000</v>
      </c>
      <c r="J11" s="45">
        <v>215763.58</v>
      </c>
      <c r="K11" s="49">
        <f>J11/G11*100</f>
        <v>123.03539524065748</v>
      </c>
      <c r="L11" s="49">
        <f>J11/I11*100</f>
        <v>45.423911578947369</v>
      </c>
    </row>
    <row r="12" spans="2:12" x14ac:dyDescent="0.25">
      <c r="B12" s="158" t="s">
        <v>55</v>
      </c>
      <c r="C12" s="159"/>
      <c r="D12" s="159"/>
      <c r="E12" s="159"/>
      <c r="F12" s="159"/>
      <c r="G12" s="45"/>
      <c r="H12" s="45">
        <v>0</v>
      </c>
      <c r="I12" s="45">
        <v>0</v>
      </c>
      <c r="J12" s="45">
        <v>0</v>
      </c>
      <c r="K12" s="49">
        <v>0</v>
      </c>
      <c r="L12" s="49">
        <v>0</v>
      </c>
    </row>
    <row r="13" spans="2:12" x14ac:dyDescent="0.25">
      <c r="B13" s="21" t="s">
        <v>1</v>
      </c>
      <c r="C13" s="37"/>
      <c r="D13" s="37"/>
      <c r="E13" s="37"/>
      <c r="F13" s="37"/>
      <c r="G13" s="46">
        <f>G14+G15</f>
        <v>191688.74</v>
      </c>
      <c r="H13" s="46">
        <f t="shared" ref="H13:I13" si="2">H14+H15</f>
        <v>485000</v>
      </c>
      <c r="I13" s="46">
        <f t="shared" si="2"/>
        <v>485000</v>
      </c>
      <c r="J13" s="46">
        <f>J14+J15</f>
        <v>229670.58</v>
      </c>
      <c r="K13" s="49">
        <f t="shared" ref="K13:K15" si="3">J13/G13*100</f>
        <v>119.81433025226207</v>
      </c>
      <c r="L13" s="49">
        <f t="shared" ref="L13:L15" si="4">J13/I13*100</f>
        <v>47.354758762886597</v>
      </c>
    </row>
    <row r="14" spans="2:12" x14ac:dyDescent="0.25">
      <c r="B14" s="157" t="s">
        <v>51</v>
      </c>
      <c r="C14" s="151"/>
      <c r="D14" s="151"/>
      <c r="E14" s="151"/>
      <c r="F14" s="151"/>
      <c r="G14" s="45">
        <v>191238.74</v>
      </c>
      <c r="H14" s="48">
        <v>485000</v>
      </c>
      <c r="I14" s="48">
        <v>485000</v>
      </c>
      <c r="J14" s="45">
        <v>229670.58</v>
      </c>
      <c r="K14" s="49">
        <f t="shared" si="3"/>
        <v>120.09626292246016</v>
      </c>
      <c r="L14" s="49">
        <f t="shared" si="4"/>
        <v>47.354758762886597</v>
      </c>
    </row>
    <row r="15" spans="2:12" x14ac:dyDescent="0.25">
      <c r="B15" s="158" t="s">
        <v>52</v>
      </c>
      <c r="C15" s="159"/>
      <c r="D15" s="159"/>
      <c r="E15" s="159"/>
      <c r="F15" s="159"/>
      <c r="G15" s="45">
        <v>450</v>
      </c>
      <c r="H15" s="48">
        <v>0</v>
      </c>
      <c r="I15" s="48">
        <v>0</v>
      </c>
      <c r="J15" s="45">
        <v>0</v>
      </c>
      <c r="K15" s="49">
        <f t="shared" si="3"/>
        <v>0</v>
      </c>
      <c r="L15" s="49" t="e">
        <f t="shared" si="4"/>
        <v>#DIV/0!</v>
      </c>
    </row>
    <row r="16" spans="2:12" x14ac:dyDescent="0.25">
      <c r="B16" s="139" t="s">
        <v>59</v>
      </c>
      <c r="C16" s="140"/>
      <c r="D16" s="140"/>
      <c r="E16" s="140"/>
      <c r="F16" s="140"/>
      <c r="G16" s="47">
        <f t="shared" ref="G16" si="5">SUM(G11-G13)</f>
        <v>-16321.660000000003</v>
      </c>
      <c r="H16" s="47">
        <f t="shared" ref="H16:L16" si="6">SUM(H11-H13)</f>
        <v>-10000</v>
      </c>
      <c r="I16" s="47">
        <f t="shared" ref="I16" si="7">SUM(I11-I13)</f>
        <v>-10000</v>
      </c>
      <c r="J16" s="47">
        <f t="shared" si="6"/>
        <v>-13907</v>
      </c>
      <c r="K16" s="47">
        <f t="shared" si="6"/>
        <v>3.2210649883954119</v>
      </c>
      <c r="L16" s="47">
        <f t="shared" si="6"/>
        <v>-1.9308471839392283</v>
      </c>
    </row>
    <row r="17" spans="1:43" ht="18" x14ac:dyDescent="0.25">
      <c r="B17" s="1"/>
      <c r="C17" s="16"/>
      <c r="D17" s="16"/>
      <c r="E17" s="16"/>
      <c r="F17" s="16"/>
      <c r="G17" s="16"/>
      <c r="H17" s="16"/>
      <c r="I17" s="17"/>
      <c r="J17" s="17"/>
      <c r="K17" s="17"/>
      <c r="L17" s="17"/>
    </row>
    <row r="18" spans="1:43" ht="18" customHeight="1" x14ac:dyDescent="0.25">
      <c r="B18" s="137" t="s">
        <v>60</v>
      </c>
      <c r="C18" s="137"/>
      <c r="D18" s="137"/>
      <c r="E18" s="137"/>
      <c r="F18" s="137"/>
      <c r="G18" s="16"/>
      <c r="H18" s="16"/>
      <c r="I18" s="17"/>
      <c r="J18" s="17"/>
      <c r="K18" s="17"/>
      <c r="L18" s="17"/>
    </row>
    <row r="19" spans="1:43" ht="25.5" x14ac:dyDescent="0.25">
      <c r="B19" s="145" t="s">
        <v>7</v>
      </c>
      <c r="C19" s="146"/>
      <c r="D19" s="146"/>
      <c r="E19" s="146"/>
      <c r="F19" s="147"/>
      <c r="G19" s="114" t="s">
        <v>134</v>
      </c>
      <c r="H19" s="40" t="s">
        <v>138</v>
      </c>
      <c r="I19" s="40" t="s">
        <v>139</v>
      </c>
      <c r="J19" s="114" t="s">
        <v>140</v>
      </c>
      <c r="K19" s="40" t="s">
        <v>17</v>
      </c>
      <c r="L19" s="40" t="s">
        <v>49</v>
      </c>
    </row>
    <row r="20" spans="1:43" s="27" customFormat="1" x14ac:dyDescent="0.25">
      <c r="B20" s="148">
        <v>1</v>
      </c>
      <c r="C20" s="148"/>
      <c r="D20" s="148"/>
      <c r="E20" s="148"/>
      <c r="F20" s="149"/>
      <c r="G20" s="26">
        <v>2</v>
      </c>
      <c r="H20" s="25">
        <v>3</v>
      </c>
      <c r="I20" s="25">
        <v>4</v>
      </c>
      <c r="J20" s="25">
        <v>5</v>
      </c>
      <c r="K20" s="25" t="s">
        <v>19</v>
      </c>
      <c r="L20" s="25" t="s">
        <v>20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7"/>
      <c r="B21" s="150" t="s">
        <v>53</v>
      </c>
      <c r="C21" s="152"/>
      <c r="D21" s="152"/>
      <c r="E21" s="152"/>
      <c r="F21" s="153"/>
      <c r="G21" s="18"/>
      <c r="H21" s="18"/>
      <c r="I21" s="18"/>
      <c r="J21" s="18"/>
      <c r="K21" s="18"/>
      <c r="L21" s="18"/>
    </row>
    <row r="22" spans="1:43" x14ac:dyDescent="0.25">
      <c r="A22" s="27"/>
      <c r="B22" s="150" t="s">
        <v>54</v>
      </c>
      <c r="C22" s="151"/>
      <c r="D22" s="151"/>
      <c r="E22" s="151"/>
      <c r="F22" s="151"/>
      <c r="G22" s="18"/>
      <c r="H22" s="18"/>
      <c r="I22" s="18"/>
      <c r="J22" s="18"/>
      <c r="K22" s="18"/>
      <c r="L22" s="18"/>
    </row>
    <row r="23" spans="1:43" s="39" customFormat="1" ht="15" customHeight="1" x14ac:dyDescent="0.25">
      <c r="A23" s="27"/>
      <c r="B23" s="142" t="s">
        <v>56</v>
      </c>
      <c r="C23" s="143"/>
      <c r="D23" s="143"/>
      <c r="E23" s="143"/>
      <c r="F23" s="144"/>
      <c r="G23" s="19"/>
      <c r="H23" s="19"/>
      <c r="I23" s="19"/>
      <c r="J23" s="19"/>
      <c r="K23" s="19"/>
      <c r="L23" s="19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39" customFormat="1" ht="15" customHeight="1" x14ac:dyDescent="0.25">
      <c r="A24" s="27"/>
      <c r="B24" s="142" t="s">
        <v>61</v>
      </c>
      <c r="C24" s="143"/>
      <c r="D24" s="143"/>
      <c r="E24" s="143"/>
      <c r="F24" s="144"/>
      <c r="G24" s="19"/>
      <c r="H24" s="47">
        <v>10000</v>
      </c>
      <c r="I24" s="47">
        <v>10000</v>
      </c>
      <c r="J24" s="19"/>
      <c r="K24" s="19"/>
      <c r="L24" s="1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27"/>
      <c r="B25" s="139" t="s">
        <v>62</v>
      </c>
      <c r="C25" s="140"/>
      <c r="D25" s="140"/>
      <c r="E25" s="140"/>
      <c r="F25" s="140"/>
      <c r="G25" s="19"/>
      <c r="H25" s="19"/>
      <c r="I25" s="47"/>
      <c r="J25" s="19"/>
      <c r="K25" s="19"/>
      <c r="L25" s="19"/>
    </row>
    <row r="26" spans="1:43" ht="15.75" x14ac:dyDescent="0.25">
      <c r="B26" s="13"/>
      <c r="C26" s="14"/>
      <c r="D26" s="14"/>
      <c r="E26" s="14"/>
      <c r="F26" s="14"/>
      <c r="G26" s="15"/>
      <c r="H26" s="15"/>
      <c r="I26" s="15"/>
      <c r="J26" s="15"/>
      <c r="K26" s="15"/>
    </row>
    <row r="27" spans="1:43" ht="15.75" x14ac:dyDescent="0.25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</row>
    <row r="28" spans="1:43" ht="15.75" x14ac:dyDescent="0.25">
      <c r="B28" s="13"/>
      <c r="C28" s="14"/>
      <c r="D28" s="14"/>
      <c r="E28" s="14"/>
      <c r="F28" s="14"/>
      <c r="G28" s="15"/>
      <c r="H28" s="15"/>
      <c r="I28" s="15"/>
      <c r="J28" s="15"/>
      <c r="K28" s="15"/>
    </row>
    <row r="29" spans="1:43" ht="15" customHeight="1" x14ac:dyDescent="0.25"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</row>
    <row r="30" spans="1:43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1:43" ht="15" customHeight="1" x14ac:dyDescent="0.25"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2" spans="1:43" ht="36.75" customHeight="1" x14ac:dyDescent="0.25"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</row>
    <row r="33" spans="2:12" x14ac:dyDescent="0.25">
      <c r="B33" s="156"/>
      <c r="C33" s="156"/>
      <c r="D33" s="156"/>
      <c r="E33" s="156"/>
      <c r="F33" s="156"/>
      <c r="G33" s="156"/>
      <c r="H33" s="156"/>
      <c r="I33" s="156"/>
      <c r="J33" s="156"/>
      <c r="K33" s="156"/>
    </row>
    <row r="34" spans="2:12" ht="15" customHeight="1" x14ac:dyDescent="0.25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</row>
    <row r="35" spans="2:12" x14ac:dyDescent="0.25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</row>
  </sheetData>
  <mergeCells count="28">
    <mergeCell ref="B2:L2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79"/>
  <sheetViews>
    <sheetView topLeftCell="E3" zoomScale="70" zoomScaleNormal="70" workbookViewId="0">
      <selection activeCell="J71" sqref="J7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2" ht="15.75" customHeight="1" x14ac:dyDescent="0.25">
      <c r="B2" s="121" t="s">
        <v>12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12" ht="18" x14ac:dyDescent="0.25">
      <c r="B3" s="1"/>
      <c r="C3" s="1"/>
      <c r="D3" s="1"/>
      <c r="E3" s="1"/>
      <c r="F3" s="1"/>
      <c r="G3" s="1"/>
      <c r="H3" s="1"/>
      <c r="I3" s="1"/>
      <c r="J3" s="2"/>
      <c r="K3" s="2"/>
    </row>
    <row r="4" spans="2:12" ht="18" customHeight="1" x14ac:dyDescent="0.25">
      <c r="B4" s="121" t="s">
        <v>63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2:12" ht="18" x14ac:dyDescent="0.25">
      <c r="B5" s="1"/>
      <c r="C5" s="1"/>
      <c r="D5" s="1"/>
      <c r="E5" s="1"/>
      <c r="F5" s="1"/>
      <c r="G5" s="1"/>
      <c r="H5" s="1"/>
      <c r="I5" s="1"/>
      <c r="J5" s="2"/>
      <c r="K5" s="2"/>
    </row>
    <row r="6" spans="2:12" ht="15.75" customHeight="1" x14ac:dyDescent="0.25">
      <c r="B6" s="121" t="s">
        <v>18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2:12" ht="18" x14ac:dyDescent="0.25">
      <c r="B7" s="1"/>
      <c r="C7" s="1"/>
      <c r="D7" s="1"/>
      <c r="E7" s="1"/>
      <c r="F7" s="1"/>
      <c r="G7" s="1"/>
      <c r="H7" s="1"/>
      <c r="I7" s="1"/>
      <c r="J7" s="2"/>
      <c r="K7" s="2"/>
    </row>
    <row r="8" spans="2:12" ht="25.5" x14ac:dyDescent="0.25">
      <c r="B8" s="124" t="s">
        <v>7</v>
      </c>
      <c r="C8" s="125"/>
      <c r="D8" s="125"/>
      <c r="E8" s="125"/>
      <c r="F8" s="126"/>
      <c r="G8" s="114" t="s">
        <v>134</v>
      </c>
      <c r="H8" s="40" t="s">
        <v>138</v>
      </c>
      <c r="I8" s="40" t="s">
        <v>139</v>
      </c>
      <c r="J8" s="114" t="s">
        <v>140</v>
      </c>
      <c r="K8" s="40" t="s">
        <v>17</v>
      </c>
      <c r="L8" s="40" t="s">
        <v>49</v>
      </c>
    </row>
    <row r="9" spans="2:12" ht="16.5" customHeight="1" x14ac:dyDescent="0.25">
      <c r="B9" s="124">
        <v>1</v>
      </c>
      <c r="C9" s="125"/>
      <c r="D9" s="125"/>
      <c r="E9" s="125"/>
      <c r="F9" s="126"/>
      <c r="G9" s="40">
        <v>2</v>
      </c>
      <c r="H9" s="40">
        <v>3</v>
      </c>
      <c r="I9" s="40">
        <v>4</v>
      </c>
      <c r="J9" s="40">
        <v>5</v>
      </c>
      <c r="K9" s="40" t="s">
        <v>19</v>
      </c>
      <c r="L9" s="40" t="s">
        <v>20</v>
      </c>
    </row>
    <row r="10" spans="2:12" x14ac:dyDescent="0.25">
      <c r="B10" s="6"/>
      <c r="C10" s="6"/>
      <c r="D10" s="6"/>
      <c r="E10" s="6"/>
      <c r="F10" s="6" t="s">
        <v>21</v>
      </c>
      <c r="G10" s="50">
        <f>SUM(G11+G28)</f>
        <v>175367.08000000002</v>
      </c>
      <c r="H10" s="50">
        <f>SUM(H11+H28)</f>
        <v>475000</v>
      </c>
      <c r="I10" s="50">
        <f>SUM(I11+I28)</f>
        <v>475000</v>
      </c>
      <c r="J10" s="50">
        <f>SUM(J11+J28)</f>
        <v>215763.58</v>
      </c>
      <c r="K10" s="50">
        <f>J10/G10*100</f>
        <v>123.03539524065748</v>
      </c>
      <c r="L10" s="50">
        <f>J10/I10*100</f>
        <v>45.423911578947369</v>
      </c>
    </row>
    <row r="11" spans="2:12" ht="15.75" customHeight="1" x14ac:dyDescent="0.25">
      <c r="B11" s="6">
        <v>6</v>
      </c>
      <c r="C11" s="6"/>
      <c r="D11" s="6"/>
      <c r="E11" s="6"/>
      <c r="F11" s="6" t="s">
        <v>2</v>
      </c>
      <c r="G11" s="52">
        <f t="shared" ref="G11" si="0">G12+G19+G24+G16</f>
        <v>175367.08000000002</v>
      </c>
      <c r="H11" s="52">
        <f t="shared" ref="H11:J11" si="1">H12+H19+H24+H16</f>
        <v>475000</v>
      </c>
      <c r="I11" s="52">
        <f t="shared" ref="I11" si="2">I12+I19+I24+I16</f>
        <v>475000</v>
      </c>
      <c r="J11" s="52">
        <f t="shared" si="1"/>
        <v>215763.58</v>
      </c>
      <c r="K11" s="50">
        <f t="shared" ref="K11:K26" si="3">J11/G11*100</f>
        <v>123.03539524065748</v>
      </c>
      <c r="L11" s="50">
        <f t="shared" ref="L11:L26" si="4">J11/I11*100</f>
        <v>45.423911578947369</v>
      </c>
    </row>
    <row r="12" spans="2:12" ht="25.5" x14ac:dyDescent="0.25">
      <c r="B12" s="6"/>
      <c r="C12" s="10">
        <v>63</v>
      </c>
      <c r="D12" s="10"/>
      <c r="E12" s="10"/>
      <c r="F12" s="10" t="s">
        <v>22</v>
      </c>
      <c r="G12" s="51">
        <f>G13</f>
        <v>0</v>
      </c>
      <c r="H12" s="50">
        <f>H13</f>
        <v>6500</v>
      </c>
      <c r="I12" s="50">
        <f>I13</f>
        <v>6500</v>
      </c>
      <c r="J12" s="51">
        <f>J13</f>
        <v>86.4</v>
      </c>
      <c r="K12" s="50" t="e">
        <f t="shared" si="3"/>
        <v>#DIV/0!</v>
      </c>
      <c r="L12" s="50">
        <f t="shared" si="4"/>
        <v>1.3292307692307694</v>
      </c>
    </row>
    <row r="13" spans="2:12" x14ac:dyDescent="0.25">
      <c r="B13" s="6"/>
      <c r="C13" s="10"/>
      <c r="D13" s="10">
        <v>633</v>
      </c>
      <c r="E13" s="10"/>
      <c r="F13" s="54" t="s">
        <v>67</v>
      </c>
      <c r="G13" s="50">
        <f>G14+G15</f>
        <v>0</v>
      </c>
      <c r="H13" s="50">
        <f>H14+H15</f>
        <v>6500</v>
      </c>
      <c r="I13" s="50">
        <f>I14+I15</f>
        <v>6500</v>
      </c>
      <c r="J13" s="50">
        <f>J14+J15</f>
        <v>86.4</v>
      </c>
      <c r="K13" s="50" t="e">
        <f t="shared" si="3"/>
        <v>#DIV/0!</v>
      </c>
      <c r="L13" s="50">
        <f t="shared" si="4"/>
        <v>1.3292307692307694</v>
      </c>
    </row>
    <row r="14" spans="2:12" x14ac:dyDescent="0.25">
      <c r="B14" s="6"/>
      <c r="C14" s="10"/>
      <c r="D14" s="10"/>
      <c r="E14" s="10">
        <v>6331</v>
      </c>
      <c r="F14" s="163" t="s">
        <v>143</v>
      </c>
      <c r="G14" s="51">
        <v>0</v>
      </c>
      <c r="H14" s="50">
        <v>6500</v>
      </c>
      <c r="I14" s="50">
        <v>6500</v>
      </c>
      <c r="J14" s="50"/>
      <c r="K14" s="50"/>
      <c r="L14" s="50"/>
    </row>
    <row r="15" spans="2:12" ht="24" x14ac:dyDescent="0.25">
      <c r="B15" s="7"/>
      <c r="C15" s="7"/>
      <c r="D15" s="7"/>
      <c r="E15" s="7">
        <v>6361</v>
      </c>
      <c r="F15" s="69" t="s">
        <v>89</v>
      </c>
      <c r="G15" s="51">
        <v>0</v>
      </c>
      <c r="H15" s="50">
        <v>0</v>
      </c>
      <c r="I15" s="50">
        <v>0</v>
      </c>
      <c r="J15" s="50">
        <v>86.4</v>
      </c>
      <c r="K15" s="50" t="e">
        <f t="shared" si="3"/>
        <v>#DIV/0!</v>
      </c>
      <c r="L15" s="50" t="e">
        <f t="shared" si="4"/>
        <v>#DIV/0!</v>
      </c>
    </row>
    <row r="16" spans="2:12" x14ac:dyDescent="0.25">
      <c r="B16" s="7"/>
      <c r="C16" s="7">
        <v>65</v>
      </c>
      <c r="D16" s="7"/>
      <c r="E16" s="7"/>
      <c r="F16" s="105" t="s">
        <v>130</v>
      </c>
      <c r="G16" s="51">
        <f>G17</f>
        <v>25852.57</v>
      </c>
      <c r="H16" s="51">
        <f t="shared" ref="G16:I17" si="5">H17</f>
        <v>55000</v>
      </c>
      <c r="I16" s="51">
        <f t="shared" si="5"/>
        <v>55000</v>
      </c>
      <c r="J16" s="51">
        <f>J17</f>
        <v>28381.8</v>
      </c>
      <c r="K16" s="50"/>
      <c r="L16" s="50"/>
    </row>
    <row r="17" spans="2:12" x14ac:dyDescent="0.25">
      <c r="B17" s="7"/>
      <c r="C17" s="7"/>
      <c r="D17" s="7">
        <v>652</v>
      </c>
      <c r="E17" s="7"/>
      <c r="F17" s="105" t="s">
        <v>131</v>
      </c>
      <c r="G17" s="51">
        <f>G18</f>
        <v>25852.57</v>
      </c>
      <c r="H17" s="51">
        <f t="shared" si="5"/>
        <v>55000</v>
      </c>
      <c r="I17" s="51">
        <f t="shared" si="5"/>
        <v>55000</v>
      </c>
      <c r="J17" s="51">
        <f>J18</f>
        <v>28381.8</v>
      </c>
      <c r="K17" s="50"/>
      <c r="L17" s="50"/>
    </row>
    <row r="18" spans="2:12" x14ac:dyDescent="0.25">
      <c r="B18" s="7"/>
      <c r="C18" s="7"/>
      <c r="D18" s="8"/>
      <c r="E18" s="8">
        <v>6526</v>
      </c>
      <c r="F18" s="8" t="s">
        <v>132</v>
      </c>
      <c r="G18" s="51">
        <v>25852.57</v>
      </c>
      <c r="H18" s="50">
        <v>55000</v>
      </c>
      <c r="I18" s="50">
        <v>55000</v>
      </c>
      <c r="J18" s="51">
        <v>28381.8</v>
      </c>
      <c r="K18" s="50"/>
      <c r="L18" s="50"/>
    </row>
    <row r="19" spans="2:12" ht="25.5" x14ac:dyDescent="0.25">
      <c r="B19" s="7"/>
      <c r="C19" s="7">
        <v>66</v>
      </c>
      <c r="D19" s="8"/>
      <c r="E19" s="8"/>
      <c r="F19" s="10" t="s">
        <v>23</v>
      </c>
      <c r="G19" s="50">
        <f t="shared" ref="G19" si="6">G20+G22</f>
        <v>350</v>
      </c>
      <c r="H19" s="50">
        <f t="shared" ref="H19:J19" si="7">H20+H22</f>
        <v>1000</v>
      </c>
      <c r="I19" s="50">
        <f t="shared" ref="I19" si="8">I20+I22</f>
        <v>1000</v>
      </c>
      <c r="J19" s="50">
        <f t="shared" si="7"/>
        <v>0</v>
      </c>
      <c r="K19" s="50">
        <f t="shared" si="3"/>
        <v>0</v>
      </c>
      <c r="L19" s="50">
        <f t="shared" si="4"/>
        <v>0</v>
      </c>
    </row>
    <row r="20" spans="2:12" ht="25.5" x14ac:dyDescent="0.25">
      <c r="B20" s="7"/>
      <c r="C20" s="24"/>
      <c r="D20" s="8">
        <v>661</v>
      </c>
      <c r="E20" s="8"/>
      <c r="F20" s="10" t="s">
        <v>24</v>
      </c>
      <c r="G20" s="50">
        <f t="shared" ref="G20:J20" si="9">G21</f>
        <v>0</v>
      </c>
      <c r="H20" s="50">
        <f t="shared" si="9"/>
        <v>0</v>
      </c>
      <c r="I20" s="50">
        <f t="shared" si="9"/>
        <v>0</v>
      </c>
      <c r="J20" s="50">
        <f t="shared" si="9"/>
        <v>0</v>
      </c>
      <c r="K20" s="50" t="e">
        <f t="shared" si="3"/>
        <v>#DIV/0!</v>
      </c>
      <c r="L20" s="50" t="e">
        <f t="shared" si="4"/>
        <v>#DIV/0!</v>
      </c>
    </row>
    <row r="21" spans="2:12" x14ac:dyDescent="0.25">
      <c r="B21" s="7"/>
      <c r="C21" s="24"/>
      <c r="D21" s="8"/>
      <c r="E21" s="8">
        <v>6615</v>
      </c>
      <c r="F21" s="10" t="s">
        <v>66</v>
      </c>
      <c r="G21" s="51">
        <v>0</v>
      </c>
      <c r="H21" s="50">
        <v>0</v>
      </c>
      <c r="I21" s="50">
        <v>0</v>
      </c>
      <c r="J21" s="51">
        <v>0</v>
      </c>
      <c r="K21" s="50" t="e">
        <f t="shared" si="3"/>
        <v>#DIV/0!</v>
      </c>
      <c r="L21" s="50" t="e">
        <f t="shared" si="4"/>
        <v>#DIV/0!</v>
      </c>
    </row>
    <row r="22" spans="2:12" x14ac:dyDescent="0.25">
      <c r="B22" s="7"/>
      <c r="C22" s="24"/>
      <c r="D22" s="8">
        <v>663</v>
      </c>
      <c r="E22" s="8"/>
      <c r="F22" s="10" t="s">
        <v>90</v>
      </c>
      <c r="G22" s="50">
        <f t="shared" ref="G22:J22" si="10">G23</f>
        <v>350</v>
      </c>
      <c r="H22" s="50">
        <f t="shared" si="10"/>
        <v>1000</v>
      </c>
      <c r="I22" s="50">
        <f t="shared" si="10"/>
        <v>1000</v>
      </c>
      <c r="J22" s="50">
        <f t="shared" si="10"/>
        <v>0</v>
      </c>
      <c r="K22" s="50"/>
      <c r="L22" s="50"/>
    </row>
    <row r="23" spans="2:12" x14ac:dyDescent="0.25">
      <c r="B23" s="7"/>
      <c r="C23" s="24"/>
      <c r="D23" s="8"/>
      <c r="E23" s="8">
        <v>6631</v>
      </c>
      <c r="F23" s="70" t="s">
        <v>85</v>
      </c>
      <c r="G23" s="51">
        <v>350</v>
      </c>
      <c r="H23" s="50">
        <v>1000</v>
      </c>
      <c r="I23" s="50">
        <v>1000</v>
      </c>
      <c r="J23" s="51"/>
      <c r="K23" s="50"/>
      <c r="L23" s="50"/>
    </row>
    <row r="24" spans="2:12" ht="25.5" x14ac:dyDescent="0.25">
      <c r="B24" s="7"/>
      <c r="C24" s="7">
        <v>67</v>
      </c>
      <c r="D24" s="8"/>
      <c r="E24" s="8"/>
      <c r="F24" s="55" t="s">
        <v>68</v>
      </c>
      <c r="G24" s="50">
        <f t="shared" ref="G24:J25" si="11">G25</f>
        <v>149164.51</v>
      </c>
      <c r="H24" s="50">
        <f t="shared" si="11"/>
        <v>412500</v>
      </c>
      <c r="I24" s="50">
        <f t="shared" si="11"/>
        <v>412500</v>
      </c>
      <c r="J24" s="50">
        <f t="shared" si="11"/>
        <v>187295.38</v>
      </c>
      <c r="K24" s="50">
        <f t="shared" si="3"/>
        <v>125.56296400531197</v>
      </c>
      <c r="L24" s="50">
        <f t="shared" si="4"/>
        <v>45.404940606060606</v>
      </c>
    </row>
    <row r="25" spans="2:12" ht="25.5" x14ac:dyDescent="0.25">
      <c r="B25" s="7"/>
      <c r="C25" s="24"/>
      <c r="D25" s="8">
        <v>671</v>
      </c>
      <c r="E25" s="8"/>
      <c r="F25" s="54" t="s">
        <v>69</v>
      </c>
      <c r="G25" s="50">
        <f t="shared" si="11"/>
        <v>149164.51</v>
      </c>
      <c r="H25" s="50">
        <f t="shared" si="11"/>
        <v>412500</v>
      </c>
      <c r="I25" s="50">
        <f t="shared" si="11"/>
        <v>412500</v>
      </c>
      <c r="J25" s="50">
        <f t="shared" si="11"/>
        <v>187295.38</v>
      </c>
      <c r="K25" s="50">
        <f t="shared" si="3"/>
        <v>125.56296400531197</v>
      </c>
      <c r="L25" s="50">
        <f t="shared" si="4"/>
        <v>45.404940606060606</v>
      </c>
    </row>
    <row r="26" spans="2:12" x14ac:dyDescent="0.25">
      <c r="B26" s="7"/>
      <c r="C26" s="24"/>
      <c r="D26" s="8"/>
      <c r="E26" s="8">
        <v>6711</v>
      </c>
      <c r="F26" s="56" t="s">
        <v>70</v>
      </c>
      <c r="G26" s="51">
        <v>149164.51</v>
      </c>
      <c r="H26" s="50">
        <v>412500</v>
      </c>
      <c r="I26" s="50">
        <v>412500</v>
      </c>
      <c r="J26" s="51">
        <v>187295.38</v>
      </c>
      <c r="K26" s="50">
        <f t="shared" si="3"/>
        <v>125.56296400531197</v>
      </c>
      <c r="L26" s="50">
        <f t="shared" si="4"/>
        <v>45.404940606060606</v>
      </c>
    </row>
    <row r="27" spans="2:12" x14ac:dyDescent="0.25">
      <c r="B27" s="7"/>
      <c r="C27" s="7"/>
      <c r="D27" s="8"/>
      <c r="E27" s="8" t="s">
        <v>25</v>
      </c>
      <c r="F27" s="10"/>
      <c r="G27" s="51"/>
      <c r="H27" s="50"/>
      <c r="I27" s="50"/>
      <c r="J27" s="51"/>
      <c r="K27" s="50"/>
      <c r="L27" s="51"/>
    </row>
    <row r="28" spans="2:12" s="34" customFormat="1" x14ac:dyDescent="0.25">
      <c r="B28" s="24">
        <v>7</v>
      </c>
      <c r="C28" s="24"/>
      <c r="D28" s="33"/>
      <c r="E28" s="33"/>
      <c r="F28" s="6" t="s">
        <v>3</v>
      </c>
      <c r="G28" s="52">
        <v>0</v>
      </c>
      <c r="H28" s="52">
        <v>0</v>
      </c>
      <c r="I28" s="52">
        <v>0</v>
      </c>
      <c r="J28" s="52">
        <v>0</v>
      </c>
      <c r="K28" s="50"/>
      <c r="L28" s="52"/>
    </row>
    <row r="29" spans="2:12" x14ac:dyDescent="0.25">
      <c r="B29" s="7"/>
      <c r="C29" s="7"/>
      <c r="D29" s="8"/>
      <c r="E29" s="8"/>
      <c r="F29" s="29"/>
      <c r="G29" s="50"/>
      <c r="H29" s="50"/>
      <c r="I29" s="50"/>
      <c r="J29" s="50"/>
      <c r="K29" s="50"/>
      <c r="L29" s="50"/>
    </row>
    <row r="30" spans="2:12" x14ac:dyDescent="0.25">
      <c r="B30" s="7"/>
      <c r="C30" s="7"/>
      <c r="D30" s="7"/>
      <c r="E30" s="7"/>
      <c r="F30" s="29"/>
      <c r="G30" s="50"/>
      <c r="H30" s="50"/>
      <c r="I30" s="50"/>
      <c r="J30" s="50"/>
      <c r="K30" s="50"/>
      <c r="L30" s="50"/>
    </row>
    <row r="31" spans="2:12" x14ac:dyDescent="0.25">
      <c r="B31" s="7"/>
      <c r="C31" s="7"/>
      <c r="D31" s="7"/>
      <c r="E31" s="7"/>
      <c r="F31" s="29"/>
      <c r="G31" s="50"/>
      <c r="H31" s="50"/>
      <c r="I31" s="50"/>
      <c r="J31" s="50"/>
      <c r="K31" s="50"/>
      <c r="L31" s="50"/>
    </row>
    <row r="32" spans="2:12" x14ac:dyDescent="0.25">
      <c r="B32" s="7"/>
      <c r="C32" s="7"/>
      <c r="D32" s="7"/>
      <c r="E32" s="7" t="s">
        <v>16</v>
      </c>
      <c r="F32" s="29"/>
      <c r="G32" s="50"/>
      <c r="H32" s="50"/>
      <c r="I32" s="50"/>
      <c r="J32" s="51"/>
      <c r="K32" s="51"/>
      <c r="L32" s="51"/>
    </row>
    <row r="33" spans="2:12" ht="15.75" customHeight="1" x14ac:dyDescent="0.25"/>
    <row r="34" spans="2:12" ht="15.75" customHeight="1" x14ac:dyDescent="0.25"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</row>
    <row r="35" spans="2:12" ht="25.5" x14ac:dyDescent="0.25">
      <c r="B35" s="124" t="s">
        <v>7</v>
      </c>
      <c r="C35" s="125"/>
      <c r="D35" s="125"/>
      <c r="E35" s="125"/>
      <c r="F35" s="126"/>
      <c r="G35" s="114" t="s">
        <v>134</v>
      </c>
      <c r="H35" s="40" t="s">
        <v>138</v>
      </c>
      <c r="I35" s="40" t="s">
        <v>139</v>
      </c>
      <c r="J35" s="114" t="s">
        <v>140</v>
      </c>
      <c r="K35" s="40" t="s">
        <v>17</v>
      </c>
      <c r="L35" s="40" t="s">
        <v>49</v>
      </c>
    </row>
    <row r="36" spans="2:12" ht="12.75" customHeight="1" x14ac:dyDescent="0.25">
      <c r="B36" s="124">
        <v>1</v>
      </c>
      <c r="C36" s="125"/>
      <c r="D36" s="125"/>
      <c r="E36" s="125"/>
      <c r="F36" s="126"/>
      <c r="G36" s="40">
        <v>2</v>
      </c>
      <c r="H36" s="40">
        <v>3</v>
      </c>
      <c r="I36" s="40">
        <v>4</v>
      </c>
      <c r="J36" s="40">
        <v>5</v>
      </c>
      <c r="K36" s="40" t="s">
        <v>19</v>
      </c>
      <c r="L36" s="40" t="s">
        <v>20</v>
      </c>
    </row>
    <row r="37" spans="2:12" x14ac:dyDescent="0.25">
      <c r="B37" s="6"/>
      <c r="C37" s="6"/>
      <c r="D37" s="6"/>
      <c r="E37" s="6"/>
      <c r="F37" s="6" t="s">
        <v>8</v>
      </c>
      <c r="G37" s="50">
        <f t="shared" ref="G37" si="12">G38+G73</f>
        <v>191688.74</v>
      </c>
      <c r="H37" s="50">
        <f>H38+H73</f>
        <v>485000</v>
      </c>
      <c r="I37" s="50">
        <f>I38+I73</f>
        <v>485000</v>
      </c>
      <c r="J37" s="50">
        <f t="shared" ref="J37" si="13">J38+J73</f>
        <v>229670.58000000002</v>
      </c>
      <c r="K37" s="106">
        <f>J37/G37*100</f>
        <v>119.8143302522621</v>
      </c>
      <c r="L37" s="106">
        <f>J37/I37*100</f>
        <v>47.354758762886604</v>
      </c>
    </row>
    <row r="38" spans="2:12" x14ac:dyDescent="0.25">
      <c r="B38" s="6">
        <v>3</v>
      </c>
      <c r="C38" s="6"/>
      <c r="D38" s="6"/>
      <c r="E38" s="6"/>
      <c r="F38" s="6" t="s">
        <v>4</v>
      </c>
      <c r="G38" s="50">
        <f t="shared" ref="G38" si="14">G39+G46+G69</f>
        <v>191238.74</v>
      </c>
      <c r="H38" s="50">
        <f>H39+H46+H69</f>
        <v>485000</v>
      </c>
      <c r="I38" s="50">
        <f>I39+I46+I69</f>
        <v>485000</v>
      </c>
      <c r="J38" s="50">
        <f t="shared" ref="J38" si="15">J39+J46+J69</f>
        <v>229670.58000000002</v>
      </c>
      <c r="K38" s="106">
        <f t="shared" ref="K38:K76" si="16">J38/G38*100</f>
        <v>120.09626292246018</v>
      </c>
      <c r="L38" s="106">
        <f t="shared" ref="L38:L76" si="17">J38/I38*100</f>
        <v>47.354758762886604</v>
      </c>
    </row>
    <row r="39" spans="2:12" x14ac:dyDescent="0.25">
      <c r="B39" s="6"/>
      <c r="C39" s="10">
        <v>31</v>
      </c>
      <c r="D39" s="10"/>
      <c r="E39" s="10"/>
      <c r="F39" s="10" t="s">
        <v>5</v>
      </c>
      <c r="G39" s="50">
        <f t="shared" ref="G39" si="18">G40+G44+G42</f>
        <v>164516.93</v>
      </c>
      <c r="H39" s="50">
        <f t="shared" ref="H39:J39" si="19">H40+H44+H42</f>
        <v>419000</v>
      </c>
      <c r="I39" s="50">
        <f t="shared" ref="I39" si="20">I40+I44+I42</f>
        <v>419000</v>
      </c>
      <c r="J39" s="50">
        <f t="shared" si="19"/>
        <v>199264.32</v>
      </c>
      <c r="K39" s="106">
        <f t="shared" si="16"/>
        <v>121.12085971942219</v>
      </c>
      <c r="L39" s="106">
        <f t="shared" si="17"/>
        <v>47.557116945107403</v>
      </c>
    </row>
    <row r="40" spans="2:12" x14ac:dyDescent="0.25">
      <c r="B40" s="7"/>
      <c r="C40" s="7"/>
      <c r="D40" s="7">
        <v>311</v>
      </c>
      <c r="E40" s="7"/>
      <c r="F40" s="7" t="s">
        <v>26</v>
      </c>
      <c r="G40" s="50">
        <f>G41</f>
        <v>140599.56</v>
      </c>
      <c r="H40" s="50">
        <f>H41</f>
        <v>348000</v>
      </c>
      <c r="I40" s="50">
        <f>I41</f>
        <v>348000</v>
      </c>
      <c r="J40" s="50">
        <f>J41</f>
        <v>165214.89000000001</v>
      </c>
      <c r="K40" s="106">
        <f t="shared" si="16"/>
        <v>117.50740187238139</v>
      </c>
      <c r="L40" s="106">
        <f t="shared" si="17"/>
        <v>47.475543103448281</v>
      </c>
    </row>
    <row r="41" spans="2:12" x14ac:dyDescent="0.25">
      <c r="B41" s="7"/>
      <c r="C41" s="7"/>
      <c r="D41" s="7"/>
      <c r="E41" s="7">
        <v>3111</v>
      </c>
      <c r="F41" s="7" t="s">
        <v>27</v>
      </c>
      <c r="G41" s="50">
        <v>140599.56</v>
      </c>
      <c r="H41" s="50">
        <v>348000</v>
      </c>
      <c r="I41" s="50">
        <v>348000</v>
      </c>
      <c r="J41" s="50">
        <v>165214.89000000001</v>
      </c>
      <c r="K41" s="106">
        <f t="shared" si="16"/>
        <v>117.50740187238139</v>
      </c>
      <c r="L41" s="106">
        <f t="shared" si="17"/>
        <v>47.475543103448281</v>
      </c>
    </row>
    <row r="42" spans="2:12" x14ac:dyDescent="0.25">
      <c r="B42" s="7"/>
      <c r="C42" s="7"/>
      <c r="D42" s="7">
        <v>312</v>
      </c>
      <c r="E42" s="7"/>
      <c r="F42" s="61" t="s">
        <v>81</v>
      </c>
      <c r="G42" s="50">
        <f>G43</f>
        <v>2250</v>
      </c>
      <c r="H42" s="50">
        <f>H43</f>
        <v>13000</v>
      </c>
      <c r="I42" s="50">
        <f>I43</f>
        <v>13000</v>
      </c>
      <c r="J42" s="50">
        <f>J43</f>
        <v>7800</v>
      </c>
      <c r="K42" s="106">
        <f t="shared" si="16"/>
        <v>346.66666666666669</v>
      </c>
      <c r="L42" s="106">
        <f t="shared" si="17"/>
        <v>60</v>
      </c>
    </row>
    <row r="43" spans="2:12" x14ac:dyDescent="0.25">
      <c r="B43" s="7"/>
      <c r="C43" s="7"/>
      <c r="D43" s="7"/>
      <c r="E43" s="7">
        <v>3121</v>
      </c>
      <c r="F43" s="61" t="s">
        <v>81</v>
      </c>
      <c r="G43" s="50">
        <v>2250</v>
      </c>
      <c r="H43" s="50">
        <v>13000</v>
      </c>
      <c r="I43" s="50">
        <v>13000</v>
      </c>
      <c r="J43" s="50">
        <v>7800</v>
      </c>
      <c r="K43" s="106">
        <f t="shared" si="16"/>
        <v>346.66666666666669</v>
      </c>
      <c r="L43" s="106">
        <f t="shared" si="17"/>
        <v>60</v>
      </c>
    </row>
    <row r="44" spans="2:12" x14ac:dyDescent="0.25">
      <c r="B44" s="7"/>
      <c r="C44" s="7"/>
      <c r="D44" s="7">
        <v>313</v>
      </c>
      <c r="E44" s="7"/>
      <c r="F44" s="61" t="s">
        <v>82</v>
      </c>
      <c r="G44" s="50">
        <f>G45</f>
        <v>21667.37</v>
      </c>
      <c r="H44" s="50">
        <f>H45</f>
        <v>58000</v>
      </c>
      <c r="I44" s="50">
        <f>I45</f>
        <v>58000</v>
      </c>
      <c r="J44" s="50">
        <f>J45</f>
        <v>26249.43</v>
      </c>
      <c r="K44" s="106">
        <f t="shared" si="16"/>
        <v>121.14728275743664</v>
      </c>
      <c r="L44" s="106">
        <f t="shared" si="17"/>
        <v>45.257637931034481</v>
      </c>
    </row>
    <row r="45" spans="2:12" x14ac:dyDescent="0.25">
      <c r="B45" s="7"/>
      <c r="C45" s="7"/>
      <c r="D45" s="7"/>
      <c r="E45" s="7">
        <v>3132</v>
      </c>
      <c r="F45" s="54" t="s">
        <v>83</v>
      </c>
      <c r="G45" s="50">
        <v>21667.37</v>
      </c>
      <c r="H45" s="50">
        <v>58000</v>
      </c>
      <c r="I45" s="50">
        <v>58000</v>
      </c>
      <c r="J45" s="50">
        <v>26249.43</v>
      </c>
      <c r="K45" s="106">
        <f t="shared" si="16"/>
        <v>121.14728275743664</v>
      </c>
      <c r="L45" s="106">
        <f t="shared" si="17"/>
        <v>45.257637931034481</v>
      </c>
    </row>
    <row r="46" spans="2:12" x14ac:dyDescent="0.25">
      <c r="B46" s="7"/>
      <c r="C46" s="7">
        <v>32</v>
      </c>
      <c r="D46" s="8"/>
      <c r="E46" s="8"/>
      <c r="F46" s="7" t="s">
        <v>13</v>
      </c>
      <c r="G46" s="50">
        <f t="shared" ref="G46" si="21">G47+G52+G58+G66</f>
        <v>26482.2</v>
      </c>
      <c r="H46" s="50">
        <f t="shared" ref="H46:J46" si="22">H47+H52+H58+H66</f>
        <v>66000</v>
      </c>
      <c r="I46" s="50">
        <f t="shared" ref="I46" si="23">I47+I52+I58+I66</f>
        <v>66000</v>
      </c>
      <c r="J46" s="50">
        <f t="shared" si="22"/>
        <v>30406.26</v>
      </c>
      <c r="K46" s="106">
        <f t="shared" si="16"/>
        <v>114.81772662392096</v>
      </c>
      <c r="L46" s="106">
        <f t="shared" si="17"/>
        <v>46.070090909090908</v>
      </c>
    </row>
    <row r="47" spans="2:12" x14ac:dyDescent="0.25">
      <c r="B47" s="7"/>
      <c r="C47" s="7"/>
      <c r="D47" s="7">
        <v>321</v>
      </c>
      <c r="E47" s="7"/>
      <c r="F47" s="7" t="s">
        <v>28</v>
      </c>
      <c r="G47" s="50">
        <f t="shared" ref="G47" si="24">G49+G50+G51+G48</f>
        <v>3228.26</v>
      </c>
      <c r="H47" s="50">
        <f>H49+H50+H51+H48</f>
        <v>8200</v>
      </c>
      <c r="I47" s="50">
        <f>I49+I50+I51+I48</f>
        <v>8200</v>
      </c>
      <c r="J47" s="50">
        <f t="shared" ref="J47" si="25">J49+J50+J51+J48</f>
        <v>3552.5</v>
      </c>
      <c r="K47" s="106">
        <f t="shared" si="16"/>
        <v>110.04380068519883</v>
      </c>
      <c r="L47" s="106">
        <f t="shared" si="17"/>
        <v>43.323170731707314</v>
      </c>
    </row>
    <row r="48" spans="2:12" x14ac:dyDescent="0.25">
      <c r="B48" s="7"/>
      <c r="C48" s="7"/>
      <c r="D48" s="7"/>
      <c r="E48" s="7">
        <v>3211</v>
      </c>
      <c r="F48" s="104" t="s">
        <v>115</v>
      </c>
      <c r="G48" s="50">
        <v>0</v>
      </c>
      <c r="H48" s="50">
        <v>200</v>
      </c>
      <c r="I48" s="50">
        <v>200</v>
      </c>
      <c r="J48" s="50">
        <v>0</v>
      </c>
      <c r="K48" s="106" t="e">
        <f t="shared" si="16"/>
        <v>#DIV/0!</v>
      </c>
      <c r="L48" s="106">
        <f t="shared" si="17"/>
        <v>0</v>
      </c>
    </row>
    <row r="49" spans="2:12" x14ac:dyDescent="0.25">
      <c r="B49" s="7"/>
      <c r="C49" s="24"/>
      <c r="D49" s="7"/>
      <c r="E49" s="7">
        <v>3212</v>
      </c>
      <c r="F49" s="69" t="s">
        <v>91</v>
      </c>
      <c r="G49" s="50">
        <v>2458.2600000000002</v>
      </c>
      <c r="H49" s="50">
        <v>7000</v>
      </c>
      <c r="I49" s="50">
        <v>7000</v>
      </c>
      <c r="J49" s="50">
        <v>3552.5</v>
      </c>
      <c r="K49" s="106">
        <f t="shared" si="16"/>
        <v>144.5127854661427</v>
      </c>
      <c r="L49" s="106">
        <f t="shared" si="17"/>
        <v>50.749999999999993</v>
      </c>
    </row>
    <row r="50" spans="2:12" ht="18.75" customHeight="1" x14ac:dyDescent="0.25">
      <c r="B50" s="7"/>
      <c r="C50" s="24"/>
      <c r="D50" s="7"/>
      <c r="E50" s="60">
        <v>3213</v>
      </c>
      <c r="F50" s="62" t="s">
        <v>92</v>
      </c>
      <c r="G50" s="50">
        <v>770</v>
      </c>
      <c r="H50" s="50">
        <v>1000</v>
      </c>
      <c r="I50" s="50">
        <v>1000</v>
      </c>
      <c r="J50" s="50">
        <v>0</v>
      </c>
      <c r="K50" s="106">
        <f t="shared" si="16"/>
        <v>0</v>
      </c>
      <c r="L50" s="106">
        <f t="shared" si="17"/>
        <v>0</v>
      </c>
    </row>
    <row r="51" spans="2:12" x14ac:dyDescent="0.25">
      <c r="B51" s="7"/>
      <c r="C51" s="24"/>
      <c r="D51" s="7"/>
      <c r="E51" s="60">
        <v>3214</v>
      </c>
      <c r="F51" s="69" t="s">
        <v>97</v>
      </c>
      <c r="G51" s="50">
        <v>0</v>
      </c>
      <c r="H51" s="50">
        <v>0</v>
      </c>
      <c r="I51" s="50">
        <v>0</v>
      </c>
      <c r="J51" s="50">
        <v>0</v>
      </c>
      <c r="K51" s="106" t="e">
        <f t="shared" si="16"/>
        <v>#DIV/0!</v>
      </c>
      <c r="L51" s="106" t="e">
        <f t="shared" si="17"/>
        <v>#DIV/0!</v>
      </c>
    </row>
    <row r="52" spans="2:12" x14ac:dyDescent="0.25">
      <c r="B52" s="7"/>
      <c r="C52" s="24"/>
      <c r="D52" s="7">
        <v>322</v>
      </c>
      <c r="E52" s="7"/>
      <c r="F52" s="29"/>
      <c r="G52" s="50">
        <f t="shared" ref="G52" si="26">G53+G54+G55+G57+G56</f>
        <v>15171.199999999999</v>
      </c>
      <c r="H52" s="50">
        <f>H53+H54+H55+H57+H56</f>
        <v>39200</v>
      </c>
      <c r="I52" s="50">
        <f>I53+I54+I55+I57+I56</f>
        <v>39200</v>
      </c>
      <c r="J52" s="50">
        <f t="shared" ref="J52" si="27">J53+J54+J55+J57+J56</f>
        <v>18679.919999999998</v>
      </c>
      <c r="K52" s="106">
        <f t="shared" si="16"/>
        <v>123.1275047458342</v>
      </c>
      <c r="L52" s="106">
        <f t="shared" si="17"/>
        <v>47.652857142857137</v>
      </c>
    </row>
    <row r="53" spans="2:12" x14ac:dyDescent="0.25">
      <c r="B53" s="7"/>
      <c r="C53" s="24"/>
      <c r="D53" s="7"/>
      <c r="E53" s="7">
        <v>3221</v>
      </c>
      <c r="F53" s="61" t="s">
        <v>71</v>
      </c>
      <c r="G53" s="50">
        <v>1626.12</v>
      </c>
      <c r="H53" s="50">
        <v>4200</v>
      </c>
      <c r="I53" s="50">
        <v>4200</v>
      </c>
      <c r="J53" s="50">
        <v>1324.99</v>
      </c>
      <c r="K53" s="106">
        <f t="shared" si="16"/>
        <v>81.481686468403325</v>
      </c>
      <c r="L53" s="106">
        <f t="shared" si="17"/>
        <v>31.547380952380955</v>
      </c>
    </row>
    <row r="54" spans="2:12" x14ac:dyDescent="0.25">
      <c r="B54" s="7"/>
      <c r="C54" s="24"/>
      <c r="D54" s="7"/>
      <c r="E54" s="7">
        <v>3222</v>
      </c>
      <c r="F54" s="61" t="s">
        <v>72</v>
      </c>
      <c r="G54" s="50">
        <v>10774.11</v>
      </c>
      <c r="H54" s="50">
        <v>29000</v>
      </c>
      <c r="I54" s="50">
        <v>29000</v>
      </c>
      <c r="J54" s="50">
        <v>14047.14</v>
      </c>
      <c r="K54" s="106">
        <f t="shared" si="16"/>
        <v>130.37865772671708</v>
      </c>
      <c r="L54" s="106">
        <f t="shared" si="17"/>
        <v>48.438413793103443</v>
      </c>
    </row>
    <row r="55" spans="2:12" x14ac:dyDescent="0.25">
      <c r="B55" s="7"/>
      <c r="C55" s="24"/>
      <c r="D55" s="7"/>
      <c r="E55" s="7">
        <v>3223</v>
      </c>
      <c r="F55" s="69" t="s">
        <v>93</v>
      </c>
      <c r="G55" s="50">
        <v>2770.97</v>
      </c>
      <c r="H55" s="50">
        <v>5500</v>
      </c>
      <c r="I55" s="50">
        <v>5500</v>
      </c>
      <c r="J55" s="50">
        <v>3307.79</v>
      </c>
      <c r="K55" s="106">
        <f t="shared" si="16"/>
        <v>119.37299934679915</v>
      </c>
      <c r="L55" s="106">
        <f t="shared" si="17"/>
        <v>60.141636363636366</v>
      </c>
    </row>
    <row r="56" spans="2:12" x14ac:dyDescent="0.25">
      <c r="B56" s="7"/>
      <c r="C56" s="24"/>
      <c r="D56" s="7"/>
      <c r="E56" s="7">
        <v>3224</v>
      </c>
      <c r="F56" s="105" t="s">
        <v>135</v>
      </c>
      <c r="G56" s="50">
        <v>0</v>
      </c>
      <c r="H56" s="50">
        <v>0</v>
      </c>
      <c r="I56" s="50">
        <v>0</v>
      </c>
      <c r="J56" s="50">
        <v>0</v>
      </c>
      <c r="K56" s="106" t="e">
        <f t="shared" si="16"/>
        <v>#DIV/0!</v>
      </c>
      <c r="L56" s="106" t="e">
        <f t="shared" si="17"/>
        <v>#DIV/0!</v>
      </c>
    </row>
    <row r="57" spans="2:12" x14ac:dyDescent="0.25">
      <c r="B57" s="7"/>
      <c r="C57" s="24"/>
      <c r="D57" s="7"/>
      <c r="E57" s="7">
        <v>3225</v>
      </c>
      <c r="F57" s="105" t="s">
        <v>136</v>
      </c>
      <c r="G57" s="50">
        <v>0</v>
      </c>
      <c r="H57" s="50">
        <v>500</v>
      </c>
      <c r="I57" s="50">
        <v>500</v>
      </c>
      <c r="J57" s="50">
        <v>0</v>
      </c>
      <c r="K57" s="106" t="e">
        <f t="shared" si="16"/>
        <v>#DIV/0!</v>
      </c>
      <c r="L57" s="106">
        <f t="shared" si="17"/>
        <v>0</v>
      </c>
    </row>
    <row r="58" spans="2:12" x14ac:dyDescent="0.25">
      <c r="B58" s="7"/>
      <c r="C58" s="24"/>
      <c r="D58" s="7">
        <v>323</v>
      </c>
      <c r="E58" s="7"/>
      <c r="F58" s="29"/>
      <c r="G58" s="50">
        <f t="shared" ref="G58" si="28">+SUM(G59:G65)</f>
        <v>7832.9100000000008</v>
      </c>
      <c r="H58" s="50">
        <f t="shared" ref="H58:J58" si="29">+SUM(H59:H65)</f>
        <v>17900</v>
      </c>
      <c r="I58" s="50">
        <f t="shared" ref="I58" si="30">+SUM(I59:I65)</f>
        <v>17900</v>
      </c>
      <c r="J58" s="50">
        <f t="shared" si="29"/>
        <v>7924.0099999999993</v>
      </c>
      <c r="K58" s="106">
        <f t="shared" si="16"/>
        <v>101.16304157714053</v>
      </c>
      <c r="L58" s="106">
        <f t="shared" si="17"/>
        <v>44.268212290502788</v>
      </c>
    </row>
    <row r="59" spans="2:12" x14ac:dyDescent="0.25">
      <c r="B59" s="7"/>
      <c r="C59" s="24"/>
      <c r="D59" s="7"/>
      <c r="E59" s="57">
        <v>3231</v>
      </c>
      <c r="F59" s="61" t="s">
        <v>73</v>
      </c>
      <c r="G59" s="50">
        <v>1009.55</v>
      </c>
      <c r="H59" s="50">
        <v>2100</v>
      </c>
      <c r="I59" s="50">
        <v>2100</v>
      </c>
      <c r="J59" s="50">
        <v>991.47</v>
      </c>
      <c r="K59" s="106">
        <f t="shared" si="16"/>
        <v>98.20910306572236</v>
      </c>
      <c r="L59" s="106">
        <f t="shared" si="17"/>
        <v>47.212857142857146</v>
      </c>
    </row>
    <row r="60" spans="2:12" x14ac:dyDescent="0.25">
      <c r="B60" s="7"/>
      <c r="C60" s="24"/>
      <c r="D60" s="7"/>
      <c r="E60" s="57">
        <v>3232</v>
      </c>
      <c r="F60" s="61" t="s">
        <v>94</v>
      </c>
      <c r="G60" s="50">
        <v>462.5</v>
      </c>
      <c r="H60" s="50">
        <v>1200</v>
      </c>
      <c r="I60" s="50">
        <v>1200</v>
      </c>
      <c r="J60" s="50">
        <v>600</v>
      </c>
      <c r="K60" s="106">
        <f t="shared" si="16"/>
        <v>129.72972972972974</v>
      </c>
      <c r="L60" s="106">
        <f t="shared" si="17"/>
        <v>50</v>
      </c>
    </row>
    <row r="61" spans="2:12" x14ac:dyDescent="0.25">
      <c r="B61" s="7"/>
      <c r="C61" s="24"/>
      <c r="D61" s="7"/>
      <c r="E61" s="57">
        <v>3234</v>
      </c>
      <c r="F61" s="69" t="s">
        <v>95</v>
      </c>
      <c r="G61" s="50">
        <v>779.29</v>
      </c>
      <c r="H61" s="50">
        <v>2500</v>
      </c>
      <c r="I61" s="50">
        <v>2500</v>
      </c>
      <c r="J61" s="50">
        <v>1016.36</v>
      </c>
      <c r="K61" s="106">
        <f t="shared" si="16"/>
        <v>130.42128090954589</v>
      </c>
      <c r="L61" s="106">
        <f t="shared" si="17"/>
        <v>40.654400000000003</v>
      </c>
    </row>
    <row r="62" spans="2:12" x14ac:dyDescent="0.25">
      <c r="B62" s="7"/>
      <c r="C62" s="24"/>
      <c r="D62" s="7"/>
      <c r="E62" s="57">
        <v>3236</v>
      </c>
      <c r="F62" s="61" t="s">
        <v>74</v>
      </c>
      <c r="G62" s="50">
        <v>608.92999999999995</v>
      </c>
      <c r="H62" s="50">
        <v>1600</v>
      </c>
      <c r="I62" s="50">
        <v>1600</v>
      </c>
      <c r="J62" s="50">
        <v>601.74</v>
      </c>
      <c r="K62" s="106">
        <f t="shared" si="16"/>
        <v>98.819240306767625</v>
      </c>
      <c r="L62" s="106">
        <f t="shared" si="17"/>
        <v>37.608750000000001</v>
      </c>
    </row>
    <row r="63" spans="2:12" x14ac:dyDescent="0.25">
      <c r="B63" s="7"/>
      <c r="C63" s="24"/>
      <c r="D63" s="7"/>
      <c r="E63" s="57">
        <v>3237</v>
      </c>
      <c r="F63" s="61" t="s">
        <v>75</v>
      </c>
      <c r="G63" s="50">
        <v>3330</v>
      </c>
      <c r="H63" s="50">
        <v>6000</v>
      </c>
      <c r="I63" s="50">
        <v>6000</v>
      </c>
      <c r="J63" s="50">
        <v>3395</v>
      </c>
      <c r="K63" s="106">
        <f t="shared" si="16"/>
        <v>101.95195195195194</v>
      </c>
      <c r="L63" s="106">
        <f t="shared" si="17"/>
        <v>56.583333333333329</v>
      </c>
    </row>
    <row r="64" spans="2:12" x14ac:dyDescent="0.25">
      <c r="B64" s="7"/>
      <c r="C64" s="24"/>
      <c r="D64" s="7"/>
      <c r="E64" s="57">
        <v>3238</v>
      </c>
      <c r="F64" s="61" t="s">
        <v>76</v>
      </c>
      <c r="G64" s="50">
        <v>488.09</v>
      </c>
      <c r="H64" s="50">
        <v>1000</v>
      </c>
      <c r="I64" s="50">
        <v>1000</v>
      </c>
      <c r="J64" s="50">
        <v>271.41000000000003</v>
      </c>
      <c r="K64" s="106">
        <f t="shared" si="16"/>
        <v>55.606547972709961</v>
      </c>
      <c r="L64" s="106">
        <f t="shared" si="17"/>
        <v>27.141000000000005</v>
      </c>
    </row>
    <row r="65" spans="2:12" x14ac:dyDescent="0.25">
      <c r="B65" s="7"/>
      <c r="C65" s="24"/>
      <c r="D65" s="7"/>
      <c r="E65" s="57">
        <v>3239</v>
      </c>
      <c r="F65" s="61" t="s">
        <v>77</v>
      </c>
      <c r="G65" s="50">
        <v>1154.55</v>
      </c>
      <c r="H65" s="50">
        <v>3500</v>
      </c>
      <c r="I65" s="50">
        <v>3500</v>
      </c>
      <c r="J65" s="50">
        <v>1048.03</v>
      </c>
      <c r="K65" s="106">
        <f t="shared" si="16"/>
        <v>90.773894590966179</v>
      </c>
      <c r="L65" s="106">
        <f t="shared" si="17"/>
        <v>29.943714285714286</v>
      </c>
    </row>
    <row r="66" spans="2:12" x14ac:dyDescent="0.25">
      <c r="B66" s="7"/>
      <c r="C66" s="24"/>
      <c r="D66" s="7">
        <v>329</v>
      </c>
      <c r="E66" s="57"/>
      <c r="F66" s="61"/>
      <c r="G66" s="50">
        <f t="shared" ref="G66" si="31">G67+G68</f>
        <v>249.83</v>
      </c>
      <c r="H66" s="50">
        <f t="shared" ref="H66:J66" si="32">H67+H68</f>
        <v>700</v>
      </c>
      <c r="I66" s="50">
        <f t="shared" ref="I66" si="33">I67+I68</f>
        <v>700</v>
      </c>
      <c r="J66" s="50">
        <f t="shared" si="32"/>
        <v>249.83</v>
      </c>
      <c r="K66" s="106">
        <f t="shared" si="16"/>
        <v>100</v>
      </c>
      <c r="L66" s="106">
        <f t="shared" si="17"/>
        <v>35.69</v>
      </c>
    </row>
    <row r="67" spans="2:12" x14ac:dyDescent="0.25">
      <c r="B67" s="7"/>
      <c r="C67" s="24"/>
      <c r="D67" s="7"/>
      <c r="E67" s="57">
        <v>3292</v>
      </c>
      <c r="F67" s="63" t="s">
        <v>96</v>
      </c>
      <c r="G67" s="50">
        <v>249.83</v>
      </c>
      <c r="H67" s="50">
        <v>700</v>
      </c>
      <c r="I67" s="50">
        <v>700</v>
      </c>
      <c r="J67" s="50">
        <v>249.83</v>
      </c>
      <c r="K67" s="106">
        <f t="shared" si="16"/>
        <v>100</v>
      </c>
      <c r="L67" s="106">
        <f t="shared" si="17"/>
        <v>35.69</v>
      </c>
    </row>
    <row r="68" spans="2:12" x14ac:dyDescent="0.25">
      <c r="B68" s="7"/>
      <c r="C68" s="24"/>
      <c r="D68" s="7"/>
      <c r="E68" s="57">
        <v>3299</v>
      </c>
      <c r="F68" s="64" t="s">
        <v>84</v>
      </c>
      <c r="G68" s="50">
        <v>0</v>
      </c>
      <c r="H68" s="50">
        <v>0</v>
      </c>
      <c r="I68" s="50">
        <v>0</v>
      </c>
      <c r="J68" s="50">
        <v>0</v>
      </c>
      <c r="K68" s="106" t="e">
        <f t="shared" si="16"/>
        <v>#DIV/0!</v>
      </c>
      <c r="L68" s="106" t="e">
        <f t="shared" si="17"/>
        <v>#DIV/0!</v>
      </c>
    </row>
    <row r="69" spans="2:12" x14ac:dyDescent="0.25">
      <c r="B69" s="7"/>
      <c r="C69" s="7">
        <v>34</v>
      </c>
      <c r="D69" s="7"/>
      <c r="E69" s="57"/>
      <c r="F69" s="59" t="s">
        <v>78</v>
      </c>
      <c r="G69" s="50">
        <f t="shared" ref="G69:J70" si="34">G70</f>
        <v>239.61</v>
      </c>
      <c r="H69" s="50">
        <f>H70</f>
        <v>0</v>
      </c>
      <c r="I69" s="50">
        <f>I70</f>
        <v>0</v>
      </c>
      <c r="J69" s="50">
        <f t="shared" si="34"/>
        <v>0</v>
      </c>
      <c r="K69" s="106">
        <f t="shared" si="16"/>
        <v>0</v>
      </c>
      <c r="L69" s="106" t="e">
        <f t="shared" si="17"/>
        <v>#DIV/0!</v>
      </c>
    </row>
    <row r="70" spans="2:12" x14ac:dyDescent="0.25">
      <c r="B70" s="7"/>
      <c r="C70" s="7"/>
      <c r="D70" s="7">
        <v>343</v>
      </c>
      <c r="E70" s="57"/>
      <c r="F70" s="59" t="s">
        <v>79</v>
      </c>
      <c r="G70" s="50">
        <f t="shared" si="34"/>
        <v>239.61</v>
      </c>
      <c r="H70" s="50">
        <f t="shared" si="34"/>
        <v>0</v>
      </c>
      <c r="I70" s="50">
        <f t="shared" si="34"/>
        <v>0</v>
      </c>
      <c r="J70" s="50">
        <f t="shared" si="34"/>
        <v>0</v>
      </c>
      <c r="K70" s="106">
        <f t="shared" si="16"/>
        <v>0</v>
      </c>
      <c r="L70" s="106" t="e">
        <f t="shared" si="17"/>
        <v>#DIV/0!</v>
      </c>
    </row>
    <row r="71" spans="2:12" x14ac:dyDescent="0.25">
      <c r="B71" s="7"/>
      <c r="C71" s="7"/>
      <c r="D71" s="7"/>
      <c r="E71" s="57">
        <v>3431</v>
      </c>
      <c r="F71" s="59" t="s">
        <v>80</v>
      </c>
      <c r="G71" s="50">
        <v>239.61</v>
      </c>
      <c r="H71" s="50">
        <v>0</v>
      </c>
      <c r="I71" s="50">
        <v>0</v>
      </c>
      <c r="J71" s="50">
        <v>0</v>
      </c>
      <c r="K71" s="106">
        <f t="shared" si="16"/>
        <v>0</v>
      </c>
      <c r="L71" s="106" t="e">
        <f t="shared" si="17"/>
        <v>#DIV/0!</v>
      </c>
    </row>
    <row r="72" spans="2:12" x14ac:dyDescent="0.25">
      <c r="B72" s="7"/>
      <c r="C72" s="7"/>
      <c r="D72" s="8"/>
      <c r="E72" s="8"/>
      <c r="F72" s="8"/>
      <c r="G72" s="51"/>
      <c r="H72" s="50"/>
      <c r="I72" s="50"/>
      <c r="J72" s="51"/>
      <c r="K72" s="106"/>
      <c r="L72" s="106"/>
    </row>
    <row r="73" spans="2:12" x14ac:dyDescent="0.25">
      <c r="B73" s="9">
        <v>4</v>
      </c>
      <c r="C73" s="9"/>
      <c r="D73" s="9"/>
      <c r="E73" s="9"/>
      <c r="F73" s="22" t="s">
        <v>6</v>
      </c>
      <c r="G73" s="50">
        <f t="shared" ref="G73:J75" si="35">G74</f>
        <v>450</v>
      </c>
      <c r="H73" s="50">
        <f t="shared" ref="H73:I75" si="36">H74</f>
        <v>0</v>
      </c>
      <c r="I73" s="50">
        <f t="shared" si="36"/>
        <v>0</v>
      </c>
      <c r="J73" s="50">
        <f t="shared" si="35"/>
        <v>0</v>
      </c>
      <c r="K73" s="106">
        <f t="shared" si="16"/>
        <v>0</v>
      </c>
      <c r="L73" s="106" t="e">
        <f t="shared" si="17"/>
        <v>#DIV/0!</v>
      </c>
    </row>
    <row r="74" spans="2:12" x14ac:dyDescent="0.25">
      <c r="B74" s="10"/>
      <c r="C74" s="10">
        <v>42</v>
      </c>
      <c r="D74" s="10"/>
      <c r="E74" s="10"/>
      <c r="F74" s="58" t="s">
        <v>6</v>
      </c>
      <c r="G74" s="50">
        <f t="shared" si="35"/>
        <v>450</v>
      </c>
      <c r="H74" s="50">
        <f t="shared" si="36"/>
        <v>0</v>
      </c>
      <c r="I74" s="50">
        <f t="shared" si="36"/>
        <v>0</v>
      </c>
      <c r="J74" s="50">
        <f t="shared" si="35"/>
        <v>0</v>
      </c>
      <c r="K74" s="106">
        <f t="shared" si="16"/>
        <v>0</v>
      </c>
      <c r="L74" s="106" t="e">
        <f t="shared" si="17"/>
        <v>#DIV/0!</v>
      </c>
    </row>
    <row r="75" spans="2:12" x14ac:dyDescent="0.25">
      <c r="B75" s="10"/>
      <c r="C75" s="10"/>
      <c r="D75" s="7">
        <v>422</v>
      </c>
      <c r="E75" s="7"/>
      <c r="F75" s="28" t="s">
        <v>122</v>
      </c>
      <c r="G75" s="50">
        <f t="shared" si="35"/>
        <v>450</v>
      </c>
      <c r="H75" s="50">
        <f t="shared" si="36"/>
        <v>0</v>
      </c>
      <c r="I75" s="50">
        <f t="shared" si="36"/>
        <v>0</v>
      </c>
      <c r="J75" s="50">
        <f t="shared" si="35"/>
        <v>0</v>
      </c>
      <c r="K75" s="106">
        <f t="shared" si="16"/>
        <v>0</v>
      </c>
      <c r="L75" s="106" t="e">
        <f t="shared" si="17"/>
        <v>#DIV/0!</v>
      </c>
    </row>
    <row r="76" spans="2:12" x14ac:dyDescent="0.25">
      <c r="B76" s="10"/>
      <c r="C76" s="10"/>
      <c r="D76" s="7"/>
      <c r="E76" s="7">
        <v>4221</v>
      </c>
      <c r="F76" s="28" t="s">
        <v>128</v>
      </c>
      <c r="G76" s="50">
        <v>450</v>
      </c>
      <c r="H76" s="50">
        <v>0</v>
      </c>
      <c r="I76" s="50">
        <v>0</v>
      </c>
      <c r="J76" s="50">
        <v>0</v>
      </c>
      <c r="K76" s="106">
        <f t="shared" si="16"/>
        <v>0</v>
      </c>
      <c r="L76" s="106" t="e">
        <f t="shared" si="17"/>
        <v>#DIV/0!</v>
      </c>
    </row>
    <row r="77" spans="2:12" x14ac:dyDescent="0.25">
      <c r="B77" s="10"/>
      <c r="C77" s="10"/>
      <c r="D77" s="7"/>
      <c r="E77" s="7"/>
      <c r="F77" s="28"/>
      <c r="G77" s="50"/>
      <c r="H77" s="50"/>
      <c r="I77" s="50"/>
      <c r="J77" s="50"/>
      <c r="K77" s="65"/>
      <c r="L77" s="65"/>
    </row>
    <row r="78" spans="2:12" x14ac:dyDescent="0.25">
      <c r="B78" s="10"/>
      <c r="C78" s="10"/>
      <c r="D78" s="7"/>
      <c r="E78" s="7"/>
      <c r="F78" s="28"/>
      <c r="G78" s="50"/>
      <c r="H78" s="50"/>
      <c r="I78" s="50"/>
      <c r="J78" s="50"/>
      <c r="K78" s="65"/>
      <c r="L78" s="65"/>
    </row>
    <row r="79" spans="2:12" x14ac:dyDescent="0.25">
      <c r="B79" s="10"/>
      <c r="C79" s="10" t="s">
        <v>16</v>
      </c>
      <c r="D79" s="7"/>
      <c r="E79" s="7"/>
      <c r="F79" s="28"/>
      <c r="G79" s="4"/>
      <c r="H79" s="4"/>
      <c r="I79" s="4"/>
      <c r="J79" s="28"/>
      <c r="K79" s="28"/>
      <c r="L79" s="28"/>
    </row>
  </sheetData>
  <protectedRanges>
    <protectedRange algorithmName="SHA-512" hashValue="R8frfBQ/MhInQYm+jLEgMwgPwCkrGPIUaxyIFLRSCn/+fIsUU6bmJDax/r7gTh2PEAEvgODYwg0rRRjqSM/oww==" saltValue="tbZzHO5lCNHCDH5y3XGZag==" spinCount="100000" sqref="F15:F17" name="Range1"/>
    <protectedRange algorithmName="SHA-512" hashValue="R8frfBQ/MhInQYm+jLEgMwgPwCkrGPIUaxyIFLRSCn/+fIsUU6bmJDax/r7gTh2PEAEvgODYwg0rRRjqSM/oww==" saltValue="tbZzHO5lCNHCDH5y3XGZag==" spinCount="100000" sqref="F23" name="Range1_1"/>
    <protectedRange algorithmName="SHA-512" hashValue="R8frfBQ/MhInQYm+jLEgMwgPwCkrGPIUaxyIFLRSCn/+fIsUU6bmJDax/r7gTh2PEAEvgODYwg0rRRjqSM/oww==" saltValue="tbZzHO5lCNHCDH5y3XGZag==" spinCount="100000" sqref="F49" name="Range1_2"/>
    <protectedRange algorithmName="SHA-512" hashValue="R8frfBQ/MhInQYm+jLEgMwgPwCkrGPIUaxyIFLRSCn/+fIsUU6bmJDax/r7gTh2PEAEvgODYwg0rRRjqSM/oww==" saltValue="tbZzHO5lCNHCDH5y3XGZag==" spinCount="100000" sqref="F55:F57" name="Range1_3"/>
    <protectedRange algorithmName="SHA-512" hashValue="R8frfBQ/MhInQYm+jLEgMwgPwCkrGPIUaxyIFLRSCn/+fIsUU6bmJDax/r7gTh2PEAEvgODYwg0rRRjqSM/oww==" saltValue="tbZzHO5lCNHCDH5y3XGZag==" spinCount="100000" sqref="F61" name="Range1_4"/>
    <protectedRange algorithmName="SHA-512" hashValue="R8frfBQ/MhInQYm+jLEgMwgPwCkrGPIUaxyIFLRSCn/+fIsUU6bmJDax/r7gTh2PEAEvgODYwg0rRRjqSM/oww==" saltValue="tbZzHO5lCNHCDH5y3XGZag==" spinCount="100000" sqref="F51" name="Range1_5"/>
  </protectedRanges>
  <mergeCells count="7">
    <mergeCell ref="B8:F8"/>
    <mergeCell ref="B9:F9"/>
    <mergeCell ref="B35:F35"/>
    <mergeCell ref="B36:F36"/>
    <mergeCell ref="B2:L2"/>
    <mergeCell ref="B4:L4"/>
    <mergeCell ref="B6:L6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7"/>
  <sheetViews>
    <sheetView zoomScale="90" zoomScaleNormal="90" workbookViewId="0">
      <selection activeCell="F20" sqref="F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21" t="s">
        <v>38</v>
      </c>
      <c r="C2" s="121"/>
      <c r="D2" s="121"/>
      <c r="E2" s="121"/>
      <c r="F2" s="121"/>
      <c r="G2" s="121"/>
      <c r="H2" s="121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40" t="s">
        <v>7</v>
      </c>
      <c r="C4" s="114" t="s">
        <v>134</v>
      </c>
      <c r="D4" s="40" t="s">
        <v>138</v>
      </c>
      <c r="E4" s="40" t="s">
        <v>139</v>
      </c>
      <c r="F4" s="114" t="s">
        <v>140</v>
      </c>
      <c r="G4" s="40" t="s">
        <v>17</v>
      </c>
      <c r="H4" s="40" t="s">
        <v>49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19</v>
      </c>
      <c r="H5" s="40" t="s">
        <v>20</v>
      </c>
    </row>
    <row r="6" spans="2:8" x14ac:dyDescent="0.25">
      <c r="B6" s="6" t="s">
        <v>37</v>
      </c>
      <c r="C6" s="52">
        <f>C7+C10+C13</f>
        <v>175367.08000000002</v>
      </c>
      <c r="D6" s="52">
        <f>D7+D10+D13</f>
        <v>475000</v>
      </c>
      <c r="E6" s="52">
        <f>E7+E10+E13</f>
        <v>475000</v>
      </c>
      <c r="F6" s="52">
        <f>F7+F10+F13</f>
        <v>215763.58</v>
      </c>
      <c r="G6" s="53">
        <f>F6/C6*100</f>
        <v>123.03539524065748</v>
      </c>
      <c r="H6" s="53">
        <f>F6/E6*100</f>
        <v>45.423911578947369</v>
      </c>
    </row>
    <row r="7" spans="2:8" x14ac:dyDescent="0.25">
      <c r="B7" s="6" t="s">
        <v>35</v>
      </c>
      <c r="C7" s="52">
        <f t="shared" ref="C7:F7" si="0">C8</f>
        <v>149164.51</v>
      </c>
      <c r="D7" s="52">
        <f t="shared" si="0"/>
        <v>412500</v>
      </c>
      <c r="E7" s="52">
        <f t="shared" si="0"/>
        <v>412500</v>
      </c>
      <c r="F7" s="52">
        <f t="shared" si="0"/>
        <v>187295.38</v>
      </c>
      <c r="G7" s="53">
        <f t="shared" ref="G7:G26" si="1">F7/C7*100</f>
        <v>125.56296400531197</v>
      </c>
      <c r="H7" s="53">
        <f t="shared" ref="H7:H27" si="2">F7/E7*100</f>
        <v>45.404940606060606</v>
      </c>
    </row>
    <row r="8" spans="2:8" x14ac:dyDescent="0.25">
      <c r="B8" s="32" t="s">
        <v>34</v>
      </c>
      <c r="C8" s="51">
        <v>149164.51</v>
      </c>
      <c r="D8" s="50">
        <v>412500</v>
      </c>
      <c r="E8" s="50">
        <v>412500</v>
      </c>
      <c r="F8" s="51">
        <v>187295.38</v>
      </c>
      <c r="G8" s="51">
        <f t="shared" si="1"/>
        <v>125.56296400531197</v>
      </c>
      <c r="H8" s="51">
        <f t="shared" si="2"/>
        <v>45.404940606060606</v>
      </c>
    </row>
    <row r="9" spans="2:8" x14ac:dyDescent="0.25">
      <c r="B9" s="31"/>
      <c r="C9" s="51"/>
      <c r="D9" s="50"/>
      <c r="E9" s="50"/>
      <c r="F9" s="51"/>
      <c r="G9" s="51"/>
      <c r="H9" s="51"/>
    </row>
    <row r="10" spans="2:8" x14ac:dyDescent="0.25">
      <c r="B10" s="6" t="s">
        <v>30</v>
      </c>
      <c r="C10" s="52">
        <f>C11</f>
        <v>25852.57</v>
      </c>
      <c r="D10" s="52">
        <f t="shared" ref="D10:F10" si="3">D11</f>
        <v>55000</v>
      </c>
      <c r="E10" s="52">
        <f t="shared" si="3"/>
        <v>55000</v>
      </c>
      <c r="F10" s="52">
        <f t="shared" si="3"/>
        <v>28381.8</v>
      </c>
      <c r="G10" s="53">
        <f t="shared" si="1"/>
        <v>109.78328266783535</v>
      </c>
      <c r="H10" s="53">
        <f t="shared" si="2"/>
        <v>51.603272727272731</v>
      </c>
    </row>
    <row r="11" spans="2:8" x14ac:dyDescent="0.25">
      <c r="B11" s="30" t="s">
        <v>29</v>
      </c>
      <c r="C11" s="51">
        <v>25852.57</v>
      </c>
      <c r="D11" s="50">
        <v>55000</v>
      </c>
      <c r="E11" s="50">
        <v>55000</v>
      </c>
      <c r="F11" s="51">
        <v>28381.8</v>
      </c>
      <c r="G11" s="51">
        <f t="shared" si="1"/>
        <v>109.78328266783535</v>
      </c>
      <c r="H11" s="51">
        <f t="shared" si="2"/>
        <v>51.603272727272731</v>
      </c>
    </row>
    <row r="12" spans="2:8" x14ac:dyDescent="0.25">
      <c r="B12" s="30"/>
      <c r="C12" s="51"/>
      <c r="D12" s="50"/>
      <c r="E12" s="50"/>
      <c r="F12" s="51"/>
      <c r="G12" s="51"/>
      <c r="H12" s="51"/>
    </row>
    <row r="13" spans="2:8" x14ac:dyDescent="0.25">
      <c r="B13" s="6" t="s">
        <v>86</v>
      </c>
      <c r="C13" s="52">
        <f>C15+C14</f>
        <v>350</v>
      </c>
      <c r="D13" s="52">
        <f t="shared" ref="D13:F13" si="4">D15+D14</f>
        <v>7500</v>
      </c>
      <c r="E13" s="52">
        <f t="shared" si="4"/>
        <v>7500</v>
      </c>
      <c r="F13" s="52">
        <f t="shared" si="4"/>
        <v>86.4</v>
      </c>
      <c r="G13" s="53">
        <f t="shared" si="1"/>
        <v>24.68571428571429</v>
      </c>
      <c r="H13" s="53">
        <f t="shared" si="2"/>
        <v>1.1520000000000001</v>
      </c>
    </row>
    <row r="14" spans="2:8" x14ac:dyDescent="0.25">
      <c r="B14" s="30" t="s">
        <v>87</v>
      </c>
      <c r="C14" s="51">
        <v>0</v>
      </c>
      <c r="D14" s="50">
        <v>6500</v>
      </c>
      <c r="E14" s="50">
        <v>6500</v>
      </c>
      <c r="F14" s="51">
        <v>86.4</v>
      </c>
      <c r="G14" s="51" t="e">
        <f t="shared" si="1"/>
        <v>#DIV/0!</v>
      </c>
      <c r="H14" s="51">
        <f t="shared" si="2"/>
        <v>1.3292307692307694</v>
      </c>
    </row>
    <row r="15" spans="2:8" x14ac:dyDescent="0.25">
      <c r="B15" s="30" t="s">
        <v>144</v>
      </c>
      <c r="C15" s="51">
        <v>350</v>
      </c>
      <c r="D15" s="50">
        <v>1000</v>
      </c>
      <c r="E15" s="50">
        <v>1000</v>
      </c>
      <c r="F15" s="51">
        <v>0</v>
      </c>
      <c r="G15" s="51"/>
      <c r="H15" s="51"/>
    </row>
    <row r="16" spans="2:8" x14ac:dyDescent="0.25">
      <c r="B16" s="30"/>
      <c r="C16" s="51"/>
      <c r="D16" s="50"/>
      <c r="E16" s="50"/>
      <c r="F16" s="51"/>
      <c r="G16" s="51"/>
      <c r="H16" s="51"/>
    </row>
    <row r="17" spans="2:8" ht="15.75" customHeight="1" x14ac:dyDescent="0.25">
      <c r="B17" s="6" t="s">
        <v>36</v>
      </c>
      <c r="C17" s="52">
        <f>C18+C21+C25</f>
        <v>191688.74</v>
      </c>
      <c r="D17" s="52">
        <f>D18+D21+D25</f>
        <v>485000</v>
      </c>
      <c r="E17" s="52">
        <f>E18+E21+E25</f>
        <v>485000</v>
      </c>
      <c r="F17" s="52">
        <f>F18+F21+F25</f>
        <v>229670.58000000002</v>
      </c>
      <c r="G17" s="53">
        <f t="shared" si="1"/>
        <v>119.8143302522621</v>
      </c>
      <c r="H17" s="53">
        <f t="shared" si="2"/>
        <v>47.354758762886604</v>
      </c>
    </row>
    <row r="18" spans="2:8" ht="15.75" customHeight="1" x14ac:dyDescent="0.25">
      <c r="B18" s="6" t="s">
        <v>35</v>
      </c>
      <c r="C18" s="52">
        <f t="shared" ref="C18:F18" si="5">C19</f>
        <v>172935.09</v>
      </c>
      <c r="D18" s="52">
        <f t="shared" si="5"/>
        <v>412500</v>
      </c>
      <c r="E18" s="52">
        <f t="shared" si="5"/>
        <v>412500</v>
      </c>
      <c r="F18" s="52">
        <f t="shared" si="5"/>
        <v>195016.82</v>
      </c>
      <c r="G18" s="53">
        <f t="shared" si="1"/>
        <v>112.76879666237778</v>
      </c>
      <c r="H18" s="53">
        <f t="shared" si="2"/>
        <v>47.276804848484851</v>
      </c>
    </row>
    <row r="19" spans="2:8" x14ac:dyDescent="0.25">
      <c r="B19" s="32" t="s">
        <v>34</v>
      </c>
      <c r="C19" s="51">
        <v>172935.09</v>
      </c>
      <c r="D19" s="50">
        <v>412500</v>
      </c>
      <c r="E19" s="50">
        <v>412500</v>
      </c>
      <c r="F19" s="51">
        <v>195016.82</v>
      </c>
      <c r="G19" s="51">
        <f t="shared" si="1"/>
        <v>112.76879666237778</v>
      </c>
      <c r="H19" s="51">
        <f t="shared" si="2"/>
        <v>47.276804848484851</v>
      </c>
    </row>
    <row r="20" spans="2:8" x14ac:dyDescent="0.25">
      <c r="B20" s="31"/>
      <c r="C20" s="51"/>
      <c r="D20" s="50"/>
      <c r="E20" s="50"/>
      <c r="F20" s="51"/>
      <c r="G20" s="51"/>
      <c r="H20" s="51"/>
    </row>
    <row r="21" spans="2:8" x14ac:dyDescent="0.25">
      <c r="B21" s="6" t="s">
        <v>30</v>
      </c>
      <c r="C21" s="52">
        <f t="shared" ref="C21" si="6">C22</f>
        <v>18753.650000000001</v>
      </c>
      <c r="D21" s="52">
        <f>D22+D23</f>
        <v>65000</v>
      </c>
      <c r="E21" s="52">
        <f>E22+E23</f>
        <v>65000</v>
      </c>
      <c r="F21" s="52">
        <f t="shared" ref="F21" si="7">F22</f>
        <v>34653.760000000002</v>
      </c>
      <c r="G21" s="53">
        <f t="shared" si="1"/>
        <v>184.78408203203111</v>
      </c>
      <c r="H21" s="53">
        <f>F21/E21*100</f>
        <v>53.313476923076934</v>
      </c>
    </row>
    <row r="22" spans="2:8" x14ac:dyDescent="0.25">
      <c r="B22" s="30" t="s">
        <v>29</v>
      </c>
      <c r="C22" s="51">
        <v>18753.650000000001</v>
      </c>
      <c r="D22" s="50">
        <v>55000</v>
      </c>
      <c r="E22" s="50">
        <v>55000</v>
      </c>
      <c r="F22" s="51">
        <v>34653.760000000002</v>
      </c>
      <c r="G22" s="51">
        <f t="shared" si="1"/>
        <v>184.78408203203111</v>
      </c>
      <c r="H22" s="51">
        <f>F22/E22*100</f>
        <v>63.006836363636367</v>
      </c>
    </row>
    <row r="23" spans="2:8" x14ac:dyDescent="0.25">
      <c r="B23" s="30" t="s">
        <v>88</v>
      </c>
      <c r="C23" s="51"/>
      <c r="D23" s="50">
        <v>10000</v>
      </c>
      <c r="E23" s="50">
        <v>10000</v>
      </c>
      <c r="F23" s="51">
        <v>0</v>
      </c>
      <c r="G23" s="51"/>
      <c r="H23" s="51">
        <f t="shared" si="2"/>
        <v>0</v>
      </c>
    </row>
    <row r="24" spans="2:8" x14ac:dyDescent="0.25">
      <c r="B24" s="30"/>
      <c r="C24" s="51"/>
      <c r="D24" s="50"/>
      <c r="E24" s="50"/>
      <c r="F24" s="51"/>
      <c r="G24" s="51"/>
      <c r="H24" s="51"/>
    </row>
    <row r="25" spans="2:8" x14ac:dyDescent="0.25">
      <c r="B25" s="6" t="s">
        <v>86</v>
      </c>
      <c r="C25" s="52">
        <f>C26+C27</f>
        <v>0</v>
      </c>
      <c r="D25" s="52">
        <f>D26+D27</f>
        <v>7500</v>
      </c>
      <c r="E25" s="52">
        <f>E26+E27</f>
        <v>7500</v>
      </c>
      <c r="F25" s="52">
        <f>F26+F27</f>
        <v>0</v>
      </c>
      <c r="G25" s="53" t="e">
        <f t="shared" si="1"/>
        <v>#DIV/0!</v>
      </c>
      <c r="H25" s="53">
        <f t="shared" si="2"/>
        <v>0</v>
      </c>
    </row>
    <row r="26" spans="2:8" x14ac:dyDescent="0.25">
      <c r="B26" s="30" t="s">
        <v>87</v>
      </c>
      <c r="C26" s="51">
        <v>0</v>
      </c>
      <c r="D26" s="50">
        <v>6500</v>
      </c>
      <c r="E26" s="50">
        <v>6500</v>
      </c>
      <c r="F26" s="51">
        <v>0</v>
      </c>
      <c r="G26" s="51" t="e">
        <f t="shared" si="1"/>
        <v>#DIV/0!</v>
      </c>
      <c r="H26" s="51">
        <f t="shared" si="2"/>
        <v>0</v>
      </c>
    </row>
    <row r="27" spans="2:8" x14ac:dyDescent="0.25">
      <c r="B27" s="30" t="s">
        <v>144</v>
      </c>
      <c r="C27" s="51">
        <v>0</v>
      </c>
      <c r="D27" s="50">
        <v>1000</v>
      </c>
      <c r="E27" s="50">
        <v>1000</v>
      </c>
      <c r="F27" s="51">
        <v>0</v>
      </c>
      <c r="G27" s="51"/>
      <c r="H27" s="51">
        <f t="shared" si="2"/>
        <v>0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21" t="s">
        <v>47</v>
      </c>
      <c r="C2" s="121"/>
      <c r="D2" s="121"/>
      <c r="E2" s="121"/>
      <c r="F2" s="121"/>
      <c r="G2" s="121"/>
      <c r="H2" s="121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40" t="s">
        <v>7</v>
      </c>
      <c r="C4" s="114" t="s">
        <v>134</v>
      </c>
      <c r="D4" s="40" t="s">
        <v>138</v>
      </c>
      <c r="E4" s="40" t="s">
        <v>139</v>
      </c>
      <c r="F4" s="114" t="s">
        <v>140</v>
      </c>
      <c r="G4" s="40" t="s">
        <v>17</v>
      </c>
      <c r="H4" s="40" t="s">
        <v>49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19</v>
      </c>
      <c r="H5" s="40" t="s">
        <v>20</v>
      </c>
    </row>
    <row r="6" spans="2:8" ht="15.75" customHeight="1" x14ac:dyDescent="0.25">
      <c r="B6" s="6" t="s">
        <v>36</v>
      </c>
      <c r="C6" s="52">
        <f t="shared" ref="C6:F7" si="0">C7</f>
        <v>191688.74</v>
      </c>
      <c r="D6" s="52">
        <f t="shared" si="0"/>
        <v>485000</v>
      </c>
      <c r="E6" s="52">
        <f t="shared" si="0"/>
        <v>485000</v>
      </c>
      <c r="F6" s="52">
        <f t="shared" si="0"/>
        <v>229670.58</v>
      </c>
      <c r="G6" s="66">
        <f>F6/C6*100</f>
        <v>119.81433025226207</v>
      </c>
      <c r="H6" s="66">
        <f>F6/E6*100</f>
        <v>47.354758762886597</v>
      </c>
    </row>
    <row r="7" spans="2:8" ht="15.75" customHeight="1" x14ac:dyDescent="0.25">
      <c r="B7" s="6" t="s">
        <v>98</v>
      </c>
      <c r="C7" s="50">
        <f t="shared" si="0"/>
        <v>191688.74</v>
      </c>
      <c r="D7" s="50">
        <f t="shared" si="0"/>
        <v>485000</v>
      </c>
      <c r="E7" s="50">
        <f t="shared" si="0"/>
        <v>485000</v>
      </c>
      <c r="F7" s="50">
        <f t="shared" si="0"/>
        <v>229670.58</v>
      </c>
      <c r="G7" s="66">
        <f t="shared" ref="G7:G8" si="1">F7/C7*100</f>
        <v>119.81433025226207</v>
      </c>
      <c r="H7" s="66">
        <f t="shared" ref="H7:H8" si="2">F7/E7*100</f>
        <v>47.354758762886597</v>
      </c>
    </row>
    <row r="8" spans="2:8" x14ac:dyDescent="0.25">
      <c r="B8" s="12" t="s">
        <v>99</v>
      </c>
      <c r="C8" s="51">
        <v>191688.74</v>
      </c>
      <c r="D8" s="50">
        <v>485000</v>
      </c>
      <c r="E8" s="50">
        <v>485000</v>
      </c>
      <c r="F8" s="51">
        <v>229670.58</v>
      </c>
      <c r="G8" s="66">
        <f t="shared" si="1"/>
        <v>119.81433025226207</v>
      </c>
      <c r="H8" s="66">
        <f t="shared" si="2"/>
        <v>47.354758762886597</v>
      </c>
    </row>
    <row r="9" spans="2:8" x14ac:dyDescent="0.25">
      <c r="B9" s="10"/>
      <c r="C9" s="28"/>
      <c r="D9" s="4"/>
      <c r="E9" s="5"/>
      <c r="F9" s="28"/>
      <c r="G9" s="28"/>
      <c r="H9" s="28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G5" sqref="G5:J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8" customHeight="1" x14ac:dyDescent="0.25">
      <c r="B2" s="121" t="s">
        <v>64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12" ht="15.75" customHeight="1" x14ac:dyDescent="0.25">
      <c r="B3" s="121" t="s">
        <v>39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12" ht="18" x14ac:dyDescent="0.25">
      <c r="B4" s="1"/>
      <c r="C4" s="1"/>
      <c r="D4" s="1"/>
      <c r="E4" s="1"/>
      <c r="F4" s="1"/>
      <c r="G4" s="1"/>
      <c r="H4" s="1"/>
      <c r="I4" s="1"/>
      <c r="J4" s="2"/>
      <c r="K4" s="2"/>
      <c r="L4" s="2"/>
    </row>
    <row r="5" spans="2:12" ht="25.5" customHeight="1" x14ac:dyDescent="0.25">
      <c r="B5" s="124" t="s">
        <v>7</v>
      </c>
      <c r="C5" s="125"/>
      <c r="D5" s="125"/>
      <c r="E5" s="125"/>
      <c r="F5" s="126"/>
      <c r="G5" s="114" t="s">
        <v>134</v>
      </c>
      <c r="H5" s="40" t="s">
        <v>138</v>
      </c>
      <c r="I5" s="40" t="s">
        <v>139</v>
      </c>
      <c r="J5" s="114" t="s">
        <v>140</v>
      </c>
      <c r="K5" s="41" t="s">
        <v>17</v>
      </c>
      <c r="L5" s="41" t="s">
        <v>49</v>
      </c>
    </row>
    <row r="6" spans="2:12" x14ac:dyDescent="0.25">
      <c r="B6" s="124">
        <v>1</v>
      </c>
      <c r="C6" s="125"/>
      <c r="D6" s="125"/>
      <c r="E6" s="125"/>
      <c r="F6" s="126"/>
      <c r="G6" s="41">
        <v>2</v>
      </c>
      <c r="H6" s="41">
        <v>3</v>
      </c>
      <c r="I6" s="41">
        <v>4</v>
      </c>
      <c r="J6" s="41">
        <v>5</v>
      </c>
      <c r="K6" s="41" t="s">
        <v>19</v>
      </c>
      <c r="L6" s="41" t="s">
        <v>20</v>
      </c>
    </row>
    <row r="7" spans="2:12" ht="25.5" x14ac:dyDescent="0.25">
      <c r="B7" s="6">
        <v>8</v>
      </c>
      <c r="C7" s="6"/>
      <c r="D7" s="6"/>
      <c r="E7" s="6"/>
      <c r="F7" s="6" t="s">
        <v>9</v>
      </c>
      <c r="G7" s="4"/>
      <c r="H7" s="4"/>
      <c r="I7" s="4"/>
      <c r="J7" s="28"/>
      <c r="K7" s="28"/>
      <c r="L7" s="28"/>
    </row>
    <row r="8" spans="2:12" x14ac:dyDescent="0.25">
      <c r="B8" s="6"/>
      <c r="C8" s="10">
        <v>84</v>
      </c>
      <c r="D8" s="10"/>
      <c r="E8" s="10"/>
      <c r="F8" s="10" t="s">
        <v>14</v>
      </c>
      <c r="G8" s="4"/>
      <c r="H8" s="4"/>
      <c r="I8" s="4"/>
      <c r="J8" s="28"/>
      <c r="K8" s="28"/>
      <c r="L8" s="28"/>
    </row>
    <row r="9" spans="2:12" ht="51" x14ac:dyDescent="0.25">
      <c r="B9" s="7"/>
      <c r="C9" s="7"/>
      <c r="D9" s="7">
        <v>841</v>
      </c>
      <c r="E9" s="7"/>
      <c r="F9" s="29" t="s">
        <v>40</v>
      </c>
      <c r="G9" s="4"/>
      <c r="H9" s="4"/>
      <c r="I9" s="4"/>
      <c r="J9" s="28"/>
      <c r="K9" s="28"/>
      <c r="L9" s="28"/>
    </row>
    <row r="10" spans="2:12" ht="25.5" x14ac:dyDescent="0.25">
      <c r="B10" s="7"/>
      <c r="C10" s="7"/>
      <c r="D10" s="7"/>
      <c r="E10" s="7">
        <v>8413</v>
      </c>
      <c r="F10" s="29" t="s">
        <v>41</v>
      </c>
      <c r="G10" s="4"/>
      <c r="H10" s="4"/>
      <c r="I10" s="4"/>
      <c r="J10" s="28"/>
      <c r="K10" s="28"/>
      <c r="L10" s="28"/>
    </row>
    <row r="11" spans="2:12" x14ac:dyDescent="0.25">
      <c r="B11" s="7"/>
      <c r="C11" s="7"/>
      <c r="D11" s="7"/>
      <c r="E11" s="8" t="s">
        <v>25</v>
      </c>
      <c r="F11" s="12"/>
      <c r="G11" s="4"/>
      <c r="H11" s="4"/>
      <c r="I11" s="4"/>
      <c r="J11" s="28"/>
      <c r="K11" s="28"/>
      <c r="L11" s="28"/>
    </row>
    <row r="12" spans="2:12" ht="25.5" x14ac:dyDescent="0.25">
      <c r="B12" s="9">
        <v>5</v>
      </c>
      <c r="C12" s="9"/>
      <c r="D12" s="9"/>
      <c r="E12" s="9"/>
      <c r="F12" s="22" t="s">
        <v>10</v>
      </c>
      <c r="G12" s="4"/>
      <c r="H12" s="4"/>
      <c r="I12" s="4"/>
      <c r="J12" s="28"/>
      <c r="K12" s="28"/>
      <c r="L12" s="28"/>
    </row>
    <row r="13" spans="2:12" ht="25.5" x14ac:dyDescent="0.25">
      <c r="B13" s="10"/>
      <c r="C13" s="10">
        <v>54</v>
      </c>
      <c r="D13" s="10"/>
      <c r="E13" s="10"/>
      <c r="F13" s="23" t="s">
        <v>15</v>
      </c>
      <c r="G13" s="4"/>
      <c r="H13" s="4"/>
      <c r="I13" s="5"/>
      <c r="J13" s="28"/>
      <c r="K13" s="28"/>
      <c r="L13" s="28"/>
    </row>
    <row r="14" spans="2:12" ht="63.75" x14ac:dyDescent="0.25">
      <c r="B14" s="10"/>
      <c r="C14" s="10"/>
      <c r="D14" s="10">
        <v>541</v>
      </c>
      <c r="E14" s="29"/>
      <c r="F14" s="29" t="s">
        <v>42</v>
      </c>
      <c r="G14" s="4"/>
      <c r="H14" s="4"/>
      <c r="I14" s="5"/>
      <c r="J14" s="28"/>
      <c r="K14" s="28"/>
      <c r="L14" s="28"/>
    </row>
    <row r="15" spans="2:12" ht="38.25" x14ac:dyDescent="0.25">
      <c r="B15" s="10"/>
      <c r="C15" s="10"/>
      <c r="D15" s="10"/>
      <c r="E15" s="29">
        <v>5413</v>
      </c>
      <c r="F15" s="29" t="s">
        <v>43</v>
      </c>
      <c r="G15" s="4"/>
      <c r="H15" s="4"/>
      <c r="I15" s="5"/>
      <c r="J15" s="28"/>
      <c r="K15" s="28"/>
      <c r="L15" s="28"/>
    </row>
    <row r="16" spans="2:12" x14ac:dyDescent="0.25">
      <c r="B16" s="11" t="s">
        <v>16</v>
      </c>
      <c r="C16" s="9"/>
      <c r="D16" s="9"/>
      <c r="E16" s="9"/>
      <c r="F16" s="22" t="s">
        <v>25</v>
      </c>
      <c r="G16" s="4"/>
      <c r="H16" s="4"/>
      <c r="I16" s="4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C4" sqref="C4:F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21" t="s">
        <v>44</v>
      </c>
      <c r="C2" s="121"/>
      <c r="D2" s="121"/>
      <c r="E2" s="121"/>
      <c r="F2" s="121"/>
      <c r="G2" s="121"/>
      <c r="H2" s="121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40" t="s">
        <v>7</v>
      </c>
      <c r="C4" s="114" t="s">
        <v>134</v>
      </c>
      <c r="D4" s="40" t="s">
        <v>138</v>
      </c>
      <c r="E4" s="40" t="s">
        <v>139</v>
      </c>
      <c r="F4" s="114" t="s">
        <v>140</v>
      </c>
      <c r="G4" s="40" t="s">
        <v>17</v>
      </c>
      <c r="H4" s="40" t="s">
        <v>49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19</v>
      </c>
      <c r="H5" s="40" t="s">
        <v>20</v>
      </c>
    </row>
    <row r="6" spans="2:8" x14ac:dyDescent="0.25">
      <c r="B6" s="6" t="s">
        <v>45</v>
      </c>
      <c r="C6" s="4"/>
      <c r="D6" s="4"/>
      <c r="E6" s="5"/>
      <c r="F6" s="28"/>
      <c r="G6" s="28"/>
      <c r="H6" s="28"/>
    </row>
    <row r="7" spans="2:8" x14ac:dyDescent="0.25">
      <c r="B7" s="6" t="s">
        <v>35</v>
      </c>
      <c r="C7" s="4"/>
      <c r="D7" s="4"/>
      <c r="E7" s="4"/>
      <c r="F7" s="28"/>
      <c r="G7" s="28"/>
      <c r="H7" s="28"/>
    </row>
    <row r="8" spans="2:8" x14ac:dyDescent="0.25">
      <c r="B8" s="32" t="s">
        <v>34</v>
      </c>
      <c r="C8" s="4"/>
      <c r="D8" s="4"/>
      <c r="E8" s="4"/>
      <c r="F8" s="28"/>
      <c r="G8" s="28"/>
      <c r="H8" s="28"/>
    </row>
    <row r="9" spans="2:8" x14ac:dyDescent="0.25">
      <c r="B9" s="31" t="s">
        <v>33</v>
      </c>
      <c r="C9" s="4"/>
      <c r="D9" s="4"/>
      <c r="E9" s="4"/>
      <c r="F9" s="28"/>
      <c r="G9" s="28"/>
      <c r="H9" s="28"/>
    </row>
    <row r="10" spans="2:8" x14ac:dyDescent="0.25">
      <c r="B10" s="31" t="s">
        <v>25</v>
      </c>
      <c r="C10" s="4"/>
      <c r="D10" s="4"/>
      <c r="E10" s="4"/>
      <c r="F10" s="28"/>
      <c r="G10" s="28"/>
      <c r="H10" s="28"/>
    </row>
    <row r="11" spans="2:8" x14ac:dyDescent="0.25">
      <c r="B11" s="6" t="s">
        <v>32</v>
      </c>
      <c r="C11" s="4"/>
      <c r="D11" s="4"/>
      <c r="E11" s="5"/>
      <c r="F11" s="28"/>
      <c r="G11" s="28"/>
      <c r="H11" s="28"/>
    </row>
    <row r="12" spans="2:8" x14ac:dyDescent="0.25">
      <c r="B12" s="30" t="s">
        <v>31</v>
      </c>
      <c r="C12" s="4"/>
      <c r="D12" s="4"/>
      <c r="E12" s="5"/>
      <c r="F12" s="28"/>
      <c r="G12" s="28"/>
      <c r="H12" s="28"/>
    </row>
    <row r="13" spans="2:8" x14ac:dyDescent="0.25">
      <c r="B13" s="6" t="s">
        <v>30</v>
      </c>
      <c r="C13" s="4"/>
      <c r="D13" s="4"/>
      <c r="E13" s="5"/>
      <c r="F13" s="28"/>
      <c r="G13" s="28"/>
      <c r="H13" s="28"/>
    </row>
    <row r="14" spans="2:8" x14ac:dyDescent="0.25">
      <c r="B14" s="30" t="s">
        <v>29</v>
      </c>
      <c r="C14" s="4"/>
      <c r="D14" s="4"/>
      <c r="E14" s="5"/>
      <c r="F14" s="28"/>
      <c r="G14" s="28"/>
      <c r="H14" s="28"/>
    </row>
    <row r="15" spans="2:8" x14ac:dyDescent="0.25">
      <c r="B15" s="10" t="s">
        <v>16</v>
      </c>
      <c r="C15" s="4"/>
      <c r="D15" s="4"/>
      <c r="E15" s="5"/>
      <c r="F15" s="28"/>
      <c r="G15" s="28"/>
      <c r="H15" s="28"/>
    </row>
    <row r="16" spans="2:8" x14ac:dyDescent="0.25">
      <c r="B16" s="30"/>
      <c r="C16" s="4"/>
      <c r="D16" s="4"/>
      <c r="E16" s="5"/>
      <c r="F16" s="28"/>
      <c r="G16" s="28"/>
      <c r="H16" s="28"/>
    </row>
    <row r="17" spans="2:8" ht="15.75" customHeight="1" x14ac:dyDescent="0.25">
      <c r="B17" s="6" t="s">
        <v>46</v>
      </c>
      <c r="C17" s="4"/>
      <c r="D17" s="4"/>
      <c r="E17" s="5"/>
      <c r="F17" s="28"/>
      <c r="G17" s="28"/>
      <c r="H17" s="28"/>
    </row>
    <row r="18" spans="2:8" ht="15.75" customHeight="1" x14ac:dyDescent="0.25">
      <c r="B18" s="6" t="s">
        <v>35</v>
      </c>
      <c r="C18" s="4"/>
      <c r="D18" s="4"/>
      <c r="E18" s="4"/>
      <c r="F18" s="28"/>
      <c r="G18" s="28"/>
      <c r="H18" s="28"/>
    </row>
    <row r="19" spans="2:8" x14ac:dyDescent="0.25">
      <c r="B19" s="32" t="s">
        <v>34</v>
      </c>
      <c r="C19" s="4"/>
      <c r="D19" s="4"/>
      <c r="E19" s="4"/>
      <c r="F19" s="28"/>
      <c r="G19" s="28"/>
      <c r="H19" s="28"/>
    </row>
    <row r="20" spans="2:8" x14ac:dyDescent="0.25">
      <c r="B20" s="31" t="s">
        <v>33</v>
      </c>
      <c r="C20" s="4"/>
      <c r="D20" s="4"/>
      <c r="E20" s="4"/>
      <c r="F20" s="28"/>
      <c r="G20" s="28"/>
      <c r="H20" s="28"/>
    </row>
    <row r="21" spans="2:8" x14ac:dyDescent="0.25">
      <c r="B21" s="31" t="s">
        <v>25</v>
      </c>
      <c r="C21" s="4"/>
      <c r="D21" s="4"/>
      <c r="E21" s="4"/>
      <c r="F21" s="28"/>
      <c r="G21" s="28"/>
      <c r="H21" s="28"/>
    </row>
    <row r="22" spans="2:8" x14ac:dyDescent="0.25">
      <c r="B22" s="6" t="s">
        <v>32</v>
      </c>
      <c r="C22" s="4"/>
      <c r="D22" s="4"/>
      <c r="E22" s="5"/>
      <c r="F22" s="28"/>
      <c r="G22" s="28"/>
      <c r="H22" s="28"/>
    </row>
    <row r="23" spans="2:8" x14ac:dyDescent="0.25">
      <c r="B23" s="30" t="s">
        <v>31</v>
      </c>
      <c r="C23" s="4"/>
      <c r="D23" s="4"/>
      <c r="E23" s="5"/>
      <c r="F23" s="28"/>
      <c r="G23" s="28"/>
      <c r="H23" s="28"/>
    </row>
    <row r="24" spans="2:8" x14ac:dyDescent="0.25">
      <c r="B24" s="6" t="s">
        <v>30</v>
      </c>
      <c r="C24" s="4"/>
      <c r="D24" s="4"/>
      <c r="E24" s="5"/>
      <c r="F24" s="28"/>
      <c r="G24" s="28"/>
      <c r="H24" s="28"/>
    </row>
    <row r="25" spans="2:8" x14ac:dyDescent="0.25">
      <c r="B25" s="30" t="s">
        <v>29</v>
      </c>
      <c r="C25" s="4"/>
      <c r="D25" s="4"/>
      <c r="E25" s="5"/>
      <c r="F25" s="28"/>
      <c r="G25" s="28"/>
      <c r="H25" s="28"/>
    </row>
    <row r="26" spans="2:8" x14ac:dyDescent="0.25">
      <c r="B26" s="10" t="s">
        <v>16</v>
      </c>
      <c r="C26" s="4"/>
      <c r="D26" s="4"/>
      <c r="E26" s="5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72"/>
  <sheetViews>
    <sheetView tabSelected="1" zoomScale="80" zoomScaleNormal="80" workbookViewId="0">
      <selection activeCell="H47" sqref="H4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6" width="25.28515625" style="112" customWidth="1"/>
    <col min="7" max="8" width="25.28515625" style="113" customWidth="1"/>
    <col min="9" max="9" width="15.7109375" style="85" customWidth="1"/>
  </cols>
  <sheetData>
    <row r="1" spans="2:9" ht="18" x14ac:dyDescent="0.25">
      <c r="B1" s="1"/>
      <c r="C1" s="1"/>
      <c r="D1" s="1"/>
      <c r="E1" s="1"/>
      <c r="F1" s="76"/>
      <c r="G1" s="76"/>
      <c r="H1" s="76"/>
      <c r="I1" s="84"/>
    </row>
    <row r="2" spans="2:9" ht="18" customHeight="1" x14ac:dyDescent="0.25">
      <c r="B2" s="121" t="s">
        <v>11</v>
      </c>
      <c r="C2" s="122"/>
      <c r="D2" s="122"/>
      <c r="E2" s="122"/>
      <c r="F2" s="122"/>
      <c r="G2" s="122"/>
      <c r="H2" s="122"/>
      <c r="I2" s="122"/>
    </row>
    <row r="3" spans="2:9" ht="18" x14ac:dyDescent="0.25">
      <c r="B3" s="1"/>
      <c r="C3" s="1"/>
      <c r="D3" s="1"/>
      <c r="E3" s="1"/>
      <c r="F3" s="76"/>
      <c r="G3" s="76"/>
      <c r="H3" s="76"/>
      <c r="I3" s="84"/>
    </row>
    <row r="4" spans="2:9" ht="15.75" x14ac:dyDescent="0.25">
      <c r="B4" s="123" t="s">
        <v>65</v>
      </c>
      <c r="C4" s="123"/>
      <c r="D4" s="123"/>
      <c r="E4" s="123"/>
      <c r="F4" s="123"/>
      <c r="G4" s="123"/>
      <c r="H4" s="123"/>
      <c r="I4" s="123"/>
    </row>
    <row r="5" spans="2:9" ht="18" x14ac:dyDescent="0.25">
      <c r="B5" s="1"/>
      <c r="C5" s="1"/>
      <c r="D5" s="1"/>
      <c r="E5" s="1"/>
      <c r="F5" s="76"/>
      <c r="G5" s="76"/>
      <c r="H5" s="76"/>
      <c r="I5" s="84"/>
    </row>
    <row r="6" spans="2:9" ht="25.5" x14ac:dyDescent="0.25">
      <c r="B6" s="124" t="s">
        <v>7</v>
      </c>
      <c r="C6" s="125"/>
      <c r="D6" s="125"/>
      <c r="E6" s="126"/>
      <c r="F6" s="77" t="s">
        <v>138</v>
      </c>
      <c r="G6" s="77" t="s">
        <v>139</v>
      </c>
      <c r="H6" s="77" t="s">
        <v>142</v>
      </c>
      <c r="I6" s="81" t="s">
        <v>49</v>
      </c>
    </row>
    <row r="7" spans="2:9" s="27" customFormat="1" ht="15.75" customHeight="1" x14ac:dyDescent="0.2">
      <c r="B7" s="127">
        <v>1</v>
      </c>
      <c r="C7" s="128"/>
      <c r="D7" s="128"/>
      <c r="E7" s="129"/>
      <c r="F7" s="78">
        <v>2</v>
      </c>
      <c r="G7" s="78">
        <v>3</v>
      </c>
      <c r="H7" s="78">
        <v>4</v>
      </c>
      <c r="I7" s="82" t="s">
        <v>48</v>
      </c>
    </row>
    <row r="8" spans="2:9" s="43" customFormat="1" ht="18" customHeight="1" x14ac:dyDescent="0.25">
      <c r="B8" s="115" t="s">
        <v>100</v>
      </c>
      <c r="C8" s="116"/>
      <c r="D8" s="117"/>
      <c r="E8" s="42" t="s">
        <v>101</v>
      </c>
      <c r="F8" s="79">
        <f>F10+F22+F51+F58+F63+F68</f>
        <v>485000</v>
      </c>
      <c r="G8" s="79">
        <f t="shared" ref="G8:H8" si="0">G10+G22+G51+G58+G63+G68</f>
        <v>485000</v>
      </c>
      <c r="H8" s="79">
        <f t="shared" si="0"/>
        <v>229670.58000000002</v>
      </c>
      <c r="I8" s="83"/>
    </row>
    <row r="9" spans="2:9" s="43" customFormat="1" ht="18" customHeight="1" x14ac:dyDescent="0.25">
      <c r="B9" s="115" t="s">
        <v>102</v>
      </c>
      <c r="C9" s="116"/>
      <c r="D9" s="117"/>
      <c r="E9" s="44" t="s">
        <v>103</v>
      </c>
      <c r="F9" s="80"/>
      <c r="G9" s="79"/>
      <c r="H9" s="79"/>
      <c r="I9" s="83"/>
    </row>
    <row r="10" spans="2:9" s="43" customFormat="1" ht="18" customHeight="1" x14ac:dyDescent="0.25">
      <c r="B10" s="118" t="s">
        <v>104</v>
      </c>
      <c r="C10" s="119"/>
      <c r="D10" s="119"/>
      <c r="E10" s="95" t="s">
        <v>105</v>
      </c>
      <c r="F10" s="107">
        <f t="shared" ref="F10:I10" si="1">F11</f>
        <v>341500</v>
      </c>
      <c r="G10" s="107">
        <f t="shared" si="1"/>
        <v>341500</v>
      </c>
      <c r="H10" s="107">
        <f t="shared" si="1"/>
        <v>195016.82</v>
      </c>
      <c r="I10" s="96">
        <f t="shared" si="1"/>
        <v>161.14958353705384</v>
      </c>
    </row>
    <row r="11" spans="2:9" s="43" customFormat="1" ht="18" customHeight="1" x14ac:dyDescent="0.25">
      <c r="B11" s="97"/>
      <c r="C11" s="89"/>
      <c r="D11" s="90">
        <v>3</v>
      </c>
      <c r="E11" s="98" t="s">
        <v>109</v>
      </c>
      <c r="F11" s="108">
        <f t="shared" ref="F11:G11" si="2">F12+F19</f>
        <v>341500</v>
      </c>
      <c r="G11" s="108">
        <f t="shared" si="2"/>
        <v>341500</v>
      </c>
      <c r="H11" s="108">
        <f t="shared" ref="H11:I11" si="3">H12+H19</f>
        <v>195016.82</v>
      </c>
      <c r="I11" s="92">
        <f t="shared" si="3"/>
        <v>161.14958353705384</v>
      </c>
    </row>
    <row r="12" spans="2:9" s="43" customFormat="1" ht="18" customHeight="1" x14ac:dyDescent="0.25">
      <c r="B12" s="73"/>
      <c r="C12" s="68">
        <v>31</v>
      </c>
      <c r="D12" s="42"/>
      <c r="E12" s="74" t="s">
        <v>5</v>
      </c>
      <c r="F12" s="79">
        <f>F14+F16+F18</f>
        <v>334500</v>
      </c>
      <c r="G12" s="79">
        <f>G14+G16+G18</f>
        <v>334500</v>
      </c>
      <c r="H12" s="79">
        <f t="shared" ref="H12" si="4">H14+H16+H18</f>
        <v>191464.32000000001</v>
      </c>
      <c r="I12" s="83">
        <f t="shared" ref="I12" si="5">I14+I16+I18</f>
        <v>110.39958353705386</v>
      </c>
    </row>
    <row r="13" spans="2:9" s="43" customFormat="1" ht="18" customHeight="1" x14ac:dyDescent="0.25">
      <c r="B13" s="73"/>
      <c r="C13" s="68">
        <v>311</v>
      </c>
      <c r="D13" s="42"/>
      <c r="E13" s="74" t="s">
        <v>114</v>
      </c>
      <c r="F13" s="79">
        <f>F14</f>
        <v>278000</v>
      </c>
      <c r="G13" s="79">
        <f>G14</f>
        <v>278000</v>
      </c>
      <c r="H13" s="79">
        <f t="shared" ref="H13" si="6">H14</f>
        <v>165214.89000000001</v>
      </c>
      <c r="I13" s="83">
        <f t="shared" ref="I13" si="7">I14</f>
        <v>59.429816546762595</v>
      </c>
    </row>
    <row r="14" spans="2:9" s="43" customFormat="1" ht="18" customHeight="1" x14ac:dyDescent="0.25">
      <c r="B14" s="115">
        <v>3111</v>
      </c>
      <c r="C14" s="116"/>
      <c r="D14" s="117"/>
      <c r="E14" s="71" t="s">
        <v>106</v>
      </c>
      <c r="F14" s="79">
        <v>278000</v>
      </c>
      <c r="G14" s="79">
        <v>278000</v>
      </c>
      <c r="H14" s="79">
        <v>165214.89000000001</v>
      </c>
      <c r="I14" s="83">
        <f>H14/G14*100</f>
        <v>59.429816546762595</v>
      </c>
    </row>
    <row r="15" spans="2:9" s="43" customFormat="1" ht="18" customHeight="1" x14ac:dyDescent="0.25">
      <c r="B15" s="67"/>
      <c r="C15" s="68">
        <v>312</v>
      </c>
      <c r="D15" s="42"/>
      <c r="E15" s="71" t="s">
        <v>81</v>
      </c>
      <c r="F15" s="79">
        <f t="shared" ref="F15:H15" si="8">F16</f>
        <v>5000</v>
      </c>
      <c r="G15" s="79">
        <f t="shared" si="8"/>
        <v>5000</v>
      </c>
      <c r="H15" s="79">
        <f t="shared" si="8"/>
        <v>0</v>
      </c>
      <c r="I15" s="83">
        <f t="shared" ref="I15:I60" si="9">H15/G15*100</f>
        <v>0</v>
      </c>
    </row>
    <row r="16" spans="2:9" s="43" customFormat="1" ht="18" customHeight="1" x14ac:dyDescent="0.25">
      <c r="B16" s="115">
        <v>3121</v>
      </c>
      <c r="C16" s="116"/>
      <c r="D16" s="117"/>
      <c r="E16" s="72" t="s">
        <v>81</v>
      </c>
      <c r="F16" s="79">
        <v>5000</v>
      </c>
      <c r="G16" s="79">
        <v>5000</v>
      </c>
      <c r="H16" s="79">
        <v>0</v>
      </c>
      <c r="I16" s="83">
        <f t="shared" si="9"/>
        <v>0</v>
      </c>
    </row>
    <row r="17" spans="2:9" s="43" customFormat="1" ht="18" customHeight="1" x14ac:dyDescent="0.25">
      <c r="B17" s="67"/>
      <c r="C17" s="68">
        <v>313</v>
      </c>
      <c r="D17" s="42"/>
      <c r="E17" s="72" t="s">
        <v>82</v>
      </c>
      <c r="F17" s="80">
        <f t="shared" ref="F17:H17" si="10">F18</f>
        <v>51500</v>
      </c>
      <c r="G17" s="80">
        <f t="shared" si="10"/>
        <v>51500</v>
      </c>
      <c r="H17" s="80">
        <f t="shared" si="10"/>
        <v>26249.43</v>
      </c>
      <c r="I17" s="83">
        <f t="shared" si="9"/>
        <v>50.969766990291262</v>
      </c>
    </row>
    <row r="18" spans="2:9" s="43" customFormat="1" ht="18" customHeight="1" x14ac:dyDescent="0.25">
      <c r="B18" s="115">
        <v>3132</v>
      </c>
      <c r="C18" s="116"/>
      <c r="D18" s="117"/>
      <c r="E18" s="72" t="s">
        <v>107</v>
      </c>
      <c r="F18" s="79">
        <v>51500</v>
      </c>
      <c r="G18" s="79">
        <v>51500</v>
      </c>
      <c r="H18" s="79">
        <v>26249.43</v>
      </c>
      <c r="I18" s="83">
        <f t="shared" si="9"/>
        <v>50.969766990291262</v>
      </c>
    </row>
    <row r="19" spans="2:9" s="43" customFormat="1" ht="18" customHeight="1" x14ac:dyDescent="0.25">
      <c r="B19" s="67"/>
      <c r="C19" s="68">
        <v>32</v>
      </c>
      <c r="D19" s="42"/>
      <c r="E19" s="72" t="s">
        <v>13</v>
      </c>
      <c r="F19" s="80">
        <f>F20</f>
        <v>7000</v>
      </c>
      <c r="G19" s="80">
        <f>G20</f>
        <v>7000</v>
      </c>
      <c r="H19" s="80">
        <f t="shared" ref="H19" si="11">H20</f>
        <v>3552.5</v>
      </c>
      <c r="I19" s="83">
        <f t="shared" si="9"/>
        <v>50.749999999999993</v>
      </c>
    </row>
    <row r="20" spans="2:9" s="43" customFormat="1" ht="18" customHeight="1" x14ac:dyDescent="0.25">
      <c r="B20" s="67"/>
      <c r="C20" s="68">
        <v>321</v>
      </c>
      <c r="D20" s="42"/>
      <c r="E20" s="72" t="s">
        <v>28</v>
      </c>
      <c r="F20" s="80">
        <f t="shared" ref="F20:H20" si="12">F21</f>
        <v>7000</v>
      </c>
      <c r="G20" s="80">
        <f t="shared" si="12"/>
        <v>7000</v>
      </c>
      <c r="H20" s="80">
        <f t="shared" si="12"/>
        <v>3552.5</v>
      </c>
      <c r="I20" s="83">
        <f t="shared" si="9"/>
        <v>50.749999999999993</v>
      </c>
    </row>
    <row r="21" spans="2:9" s="43" customFormat="1" ht="18" customHeight="1" x14ac:dyDescent="0.25">
      <c r="B21" s="120">
        <v>3212</v>
      </c>
      <c r="C21" s="120"/>
      <c r="D21" s="120"/>
      <c r="E21" s="44" t="s">
        <v>108</v>
      </c>
      <c r="F21" s="79">
        <v>7000</v>
      </c>
      <c r="G21" s="79">
        <v>7000</v>
      </c>
      <c r="H21" s="79">
        <v>3552.5</v>
      </c>
      <c r="I21" s="83">
        <f t="shared" si="9"/>
        <v>50.749999999999993</v>
      </c>
    </row>
    <row r="22" spans="2:9" s="43" customFormat="1" ht="18" customHeight="1" x14ac:dyDescent="0.25">
      <c r="B22" s="130" t="s">
        <v>110</v>
      </c>
      <c r="C22" s="131"/>
      <c r="D22" s="132"/>
      <c r="E22" s="94" t="s">
        <v>111</v>
      </c>
      <c r="F22" s="107">
        <f>F23+F47</f>
        <v>55000</v>
      </c>
      <c r="G22" s="107">
        <f>G23+G47</f>
        <v>55000</v>
      </c>
      <c r="H22" s="107">
        <f>H23+H47</f>
        <v>34653.759999999995</v>
      </c>
      <c r="I22" s="83">
        <f t="shared" si="9"/>
        <v>63.006836363636353</v>
      </c>
    </row>
    <row r="23" spans="2:9" s="43" customFormat="1" ht="18" customHeight="1" x14ac:dyDescent="0.25">
      <c r="B23" s="86"/>
      <c r="C23" s="87"/>
      <c r="D23" s="93">
        <v>3</v>
      </c>
      <c r="E23" s="93" t="s">
        <v>109</v>
      </c>
      <c r="F23" s="109">
        <f>F24+F27</f>
        <v>55000</v>
      </c>
      <c r="G23" s="109">
        <f>G24+G27</f>
        <v>55000</v>
      </c>
      <c r="H23" s="109">
        <f t="shared" ref="H23" si="13">H24+H27</f>
        <v>34653.759999999995</v>
      </c>
      <c r="I23" s="83">
        <f t="shared" si="9"/>
        <v>63.006836363636353</v>
      </c>
    </row>
    <row r="24" spans="2:9" s="43" customFormat="1" ht="18" customHeight="1" x14ac:dyDescent="0.25">
      <c r="B24" s="86"/>
      <c r="C24" s="87">
        <v>31</v>
      </c>
      <c r="D24" s="88"/>
      <c r="E24" s="88" t="s">
        <v>5</v>
      </c>
      <c r="F24" s="110">
        <f t="shared" ref="F24:H25" si="14">F25</f>
        <v>8000</v>
      </c>
      <c r="G24" s="110">
        <f t="shared" si="14"/>
        <v>8000</v>
      </c>
      <c r="H24" s="110">
        <f>H25</f>
        <v>7800</v>
      </c>
      <c r="I24" s="83">
        <f t="shared" si="9"/>
        <v>97.5</v>
      </c>
    </row>
    <row r="25" spans="2:9" s="43" customFormat="1" ht="18" customHeight="1" x14ac:dyDescent="0.25">
      <c r="B25" s="86"/>
      <c r="C25" s="87">
        <v>312</v>
      </c>
      <c r="D25" s="88"/>
      <c r="E25" s="88" t="s">
        <v>81</v>
      </c>
      <c r="F25" s="110">
        <f t="shared" si="14"/>
        <v>8000</v>
      </c>
      <c r="G25" s="110">
        <f t="shared" si="14"/>
        <v>8000</v>
      </c>
      <c r="H25" s="110">
        <f t="shared" si="14"/>
        <v>7800</v>
      </c>
      <c r="I25" s="83">
        <f t="shared" si="9"/>
        <v>97.5</v>
      </c>
    </row>
    <row r="26" spans="2:9" s="43" customFormat="1" ht="18" customHeight="1" x14ac:dyDescent="0.25">
      <c r="B26" s="133">
        <v>3121</v>
      </c>
      <c r="C26" s="133"/>
      <c r="D26" s="133"/>
      <c r="E26" s="44" t="s">
        <v>81</v>
      </c>
      <c r="F26" s="79">
        <v>8000</v>
      </c>
      <c r="G26" s="79">
        <v>8000</v>
      </c>
      <c r="H26" s="79">
        <v>7800</v>
      </c>
      <c r="I26" s="83">
        <f t="shared" si="9"/>
        <v>97.5</v>
      </c>
    </row>
    <row r="27" spans="2:9" s="43" customFormat="1" ht="18" customHeight="1" x14ac:dyDescent="0.25">
      <c r="B27" s="67"/>
      <c r="C27" s="68">
        <v>32</v>
      </c>
      <c r="D27" s="42"/>
      <c r="E27" s="75" t="s">
        <v>13</v>
      </c>
      <c r="F27" s="80">
        <f t="shared" ref="F27:G27" si="15">F28+F32+F37+F45</f>
        <v>47000</v>
      </c>
      <c r="G27" s="80">
        <f t="shared" si="15"/>
        <v>47000</v>
      </c>
      <c r="H27" s="80">
        <f t="shared" ref="H27" si="16">H28+H32+H37+H45</f>
        <v>26853.759999999998</v>
      </c>
      <c r="I27" s="83">
        <f t="shared" si="9"/>
        <v>57.135659574468079</v>
      </c>
    </row>
    <row r="28" spans="2:9" s="43" customFormat="1" ht="18" customHeight="1" x14ac:dyDescent="0.25">
      <c r="B28" s="67"/>
      <c r="C28" s="68">
        <v>321</v>
      </c>
      <c r="D28" s="42"/>
      <c r="E28" s="75" t="s">
        <v>28</v>
      </c>
      <c r="F28" s="80">
        <f t="shared" ref="F28:G28" si="17">SUM(F29:F31)</f>
        <v>1200</v>
      </c>
      <c r="G28" s="80">
        <f t="shared" si="17"/>
        <v>1200</v>
      </c>
      <c r="H28" s="80">
        <f>SUM(H29:H31)</f>
        <v>0</v>
      </c>
      <c r="I28" s="83">
        <f t="shared" si="9"/>
        <v>0</v>
      </c>
    </row>
    <row r="29" spans="2:9" s="43" customFormat="1" ht="18" customHeight="1" x14ac:dyDescent="0.25">
      <c r="B29" s="134">
        <v>3211</v>
      </c>
      <c r="C29" s="135"/>
      <c r="D29" s="136"/>
      <c r="E29" s="75" t="s">
        <v>115</v>
      </c>
      <c r="F29" s="79">
        <v>200</v>
      </c>
      <c r="G29" s="79">
        <v>200</v>
      </c>
      <c r="H29" s="79">
        <v>0</v>
      </c>
      <c r="I29" s="83">
        <f t="shared" si="9"/>
        <v>0</v>
      </c>
    </row>
    <row r="30" spans="2:9" s="43" customFormat="1" ht="18" customHeight="1" x14ac:dyDescent="0.25">
      <c r="B30" s="101">
        <v>3213</v>
      </c>
      <c r="C30" s="102"/>
      <c r="D30" s="103"/>
      <c r="E30" s="44" t="s">
        <v>116</v>
      </c>
      <c r="F30" s="79">
        <v>1000</v>
      </c>
      <c r="G30" s="79">
        <v>1000</v>
      </c>
      <c r="H30" s="79">
        <v>0</v>
      </c>
      <c r="I30" s="83">
        <f t="shared" si="9"/>
        <v>0</v>
      </c>
    </row>
    <row r="31" spans="2:9" s="43" customFormat="1" ht="18" customHeight="1" x14ac:dyDescent="0.25">
      <c r="B31" s="67">
        <v>3214</v>
      </c>
      <c r="C31" s="68"/>
      <c r="D31" s="42"/>
      <c r="E31" s="44" t="s">
        <v>97</v>
      </c>
      <c r="F31" s="79">
        <v>0</v>
      </c>
      <c r="G31" s="79">
        <v>0</v>
      </c>
      <c r="H31" s="79">
        <v>0</v>
      </c>
      <c r="I31" s="83" t="e">
        <f t="shared" si="9"/>
        <v>#DIV/0!</v>
      </c>
    </row>
    <row r="32" spans="2:9" s="43" customFormat="1" ht="18" customHeight="1" x14ac:dyDescent="0.25">
      <c r="B32" s="67"/>
      <c r="C32" s="68">
        <v>322</v>
      </c>
      <c r="D32" s="42"/>
      <c r="E32" s="44" t="s">
        <v>117</v>
      </c>
      <c r="F32" s="80">
        <f t="shared" ref="F32:G32" si="18">SUM(F33:F36)</f>
        <v>27200</v>
      </c>
      <c r="G32" s="80">
        <f t="shared" si="18"/>
        <v>27200</v>
      </c>
      <c r="H32" s="80">
        <f>SUM(H33:H36)</f>
        <v>18679.919999999998</v>
      </c>
      <c r="I32" s="83">
        <f t="shared" si="9"/>
        <v>68.676176470588217</v>
      </c>
    </row>
    <row r="33" spans="2:9" s="43" customFormat="1" ht="18" customHeight="1" x14ac:dyDescent="0.25">
      <c r="B33" s="67">
        <v>3221</v>
      </c>
      <c r="C33" s="68"/>
      <c r="D33" s="42"/>
      <c r="E33" s="44" t="s">
        <v>71</v>
      </c>
      <c r="F33" s="79">
        <v>4200</v>
      </c>
      <c r="G33" s="79">
        <v>4200</v>
      </c>
      <c r="H33" s="79">
        <v>1324.99</v>
      </c>
      <c r="I33" s="83">
        <f t="shared" si="9"/>
        <v>31.547380952380955</v>
      </c>
    </row>
    <row r="34" spans="2:9" s="43" customFormat="1" ht="18" customHeight="1" x14ac:dyDescent="0.25">
      <c r="B34" s="67">
        <v>3223</v>
      </c>
      <c r="C34" s="68"/>
      <c r="D34" s="42"/>
      <c r="E34" s="44" t="s">
        <v>93</v>
      </c>
      <c r="F34" s="79">
        <v>5500</v>
      </c>
      <c r="G34" s="79">
        <v>5500</v>
      </c>
      <c r="H34" s="79">
        <v>14047.14</v>
      </c>
      <c r="I34" s="83">
        <f t="shared" si="9"/>
        <v>255.40254545454545</v>
      </c>
    </row>
    <row r="35" spans="2:9" s="43" customFormat="1" ht="18" customHeight="1" x14ac:dyDescent="0.25">
      <c r="B35" s="67">
        <v>3222</v>
      </c>
      <c r="C35" s="68"/>
      <c r="D35" s="42"/>
      <c r="E35" s="44" t="s">
        <v>72</v>
      </c>
      <c r="F35" s="79">
        <v>17000</v>
      </c>
      <c r="G35" s="79">
        <v>17000</v>
      </c>
      <c r="H35" s="79">
        <v>3307.79</v>
      </c>
      <c r="I35" s="83">
        <f t="shared" si="9"/>
        <v>19.457588235294118</v>
      </c>
    </row>
    <row r="36" spans="2:9" s="43" customFormat="1" ht="18" customHeight="1" x14ac:dyDescent="0.25">
      <c r="B36" s="67">
        <v>3225</v>
      </c>
      <c r="C36" s="68"/>
      <c r="D36" s="42"/>
      <c r="E36" s="44" t="s">
        <v>137</v>
      </c>
      <c r="F36" s="79">
        <v>500</v>
      </c>
      <c r="G36" s="79">
        <v>500</v>
      </c>
      <c r="H36" s="79">
        <v>0</v>
      </c>
      <c r="I36" s="83">
        <f t="shared" si="9"/>
        <v>0</v>
      </c>
    </row>
    <row r="37" spans="2:9" s="43" customFormat="1" ht="18" customHeight="1" x14ac:dyDescent="0.25">
      <c r="B37" s="67"/>
      <c r="C37" s="68">
        <v>323</v>
      </c>
      <c r="D37" s="42"/>
      <c r="E37" s="44" t="s">
        <v>113</v>
      </c>
      <c r="F37" s="80">
        <f>SUM(F38:F44)</f>
        <v>17900</v>
      </c>
      <c r="G37" s="80">
        <f>SUM(G38:G44)</f>
        <v>17900</v>
      </c>
      <c r="H37" s="80">
        <f>SUM(H38:H44)</f>
        <v>7924.0099999999993</v>
      </c>
      <c r="I37" s="83">
        <f t="shared" si="9"/>
        <v>44.268212290502788</v>
      </c>
    </row>
    <row r="38" spans="2:9" s="43" customFormat="1" ht="18" customHeight="1" x14ac:dyDescent="0.25">
      <c r="B38" s="67">
        <v>3231</v>
      </c>
      <c r="C38" s="68"/>
      <c r="D38" s="42"/>
      <c r="E38" s="44" t="s">
        <v>120</v>
      </c>
      <c r="F38" s="79">
        <v>2100</v>
      </c>
      <c r="G38" s="79">
        <v>2100</v>
      </c>
      <c r="H38" s="79">
        <v>991.47</v>
      </c>
      <c r="I38" s="83">
        <f t="shared" si="9"/>
        <v>47.212857142857146</v>
      </c>
    </row>
    <row r="39" spans="2:9" s="43" customFormat="1" ht="18" customHeight="1" x14ac:dyDescent="0.25">
      <c r="B39" s="67">
        <v>3232</v>
      </c>
      <c r="C39" s="68"/>
      <c r="D39" s="42"/>
      <c r="E39" s="44" t="s">
        <v>119</v>
      </c>
      <c r="F39" s="79">
        <v>1200</v>
      </c>
      <c r="G39" s="79">
        <v>1200</v>
      </c>
      <c r="H39" s="79">
        <v>600</v>
      </c>
      <c r="I39" s="83">
        <f t="shared" si="9"/>
        <v>50</v>
      </c>
    </row>
    <row r="40" spans="2:9" s="43" customFormat="1" ht="18" customHeight="1" x14ac:dyDescent="0.25">
      <c r="B40" s="67">
        <v>3234</v>
      </c>
      <c r="C40" s="68"/>
      <c r="D40" s="42"/>
      <c r="E40" s="44" t="s">
        <v>118</v>
      </c>
      <c r="F40" s="79">
        <v>2500</v>
      </c>
      <c r="G40" s="79">
        <v>2500</v>
      </c>
      <c r="H40" s="79">
        <v>1016.36</v>
      </c>
      <c r="I40" s="83">
        <f t="shared" si="9"/>
        <v>40.654400000000003</v>
      </c>
    </row>
    <row r="41" spans="2:9" s="43" customFormat="1" ht="18" customHeight="1" x14ac:dyDescent="0.25">
      <c r="B41" s="67">
        <v>3236</v>
      </c>
      <c r="C41" s="68"/>
      <c r="D41" s="42"/>
      <c r="E41" s="44" t="s">
        <v>112</v>
      </c>
      <c r="F41" s="79">
        <v>1600</v>
      </c>
      <c r="G41" s="79">
        <v>1600</v>
      </c>
      <c r="H41" s="79">
        <v>601.74</v>
      </c>
      <c r="I41" s="83">
        <f t="shared" si="9"/>
        <v>37.608750000000001</v>
      </c>
    </row>
    <row r="42" spans="2:9" s="43" customFormat="1" ht="18" customHeight="1" x14ac:dyDescent="0.25">
      <c r="B42" s="67">
        <v>3237</v>
      </c>
      <c r="C42" s="68"/>
      <c r="D42" s="42"/>
      <c r="E42" s="44" t="s">
        <v>75</v>
      </c>
      <c r="F42" s="79">
        <v>6000</v>
      </c>
      <c r="G42" s="79">
        <v>6000</v>
      </c>
      <c r="H42" s="79">
        <v>3395</v>
      </c>
      <c r="I42" s="83">
        <f t="shared" si="9"/>
        <v>56.583333333333329</v>
      </c>
    </row>
    <row r="43" spans="2:9" s="43" customFormat="1" ht="18" customHeight="1" x14ac:dyDescent="0.25">
      <c r="B43" s="67">
        <v>3238</v>
      </c>
      <c r="C43" s="68"/>
      <c r="D43" s="42"/>
      <c r="E43" s="44" t="s">
        <v>76</v>
      </c>
      <c r="F43" s="79">
        <v>1000</v>
      </c>
      <c r="G43" s="79">
        <v>1000</v>
      </c>
      <c r="H43" s="79">
        <v>271.41000000000003</v>
      </c>
      <c r="I43" s="83">
        <f t="shared" si="9"/>
        <v>27.141000000000005</v>
      </c>
    </row>
    <row r="44" spans="2:9" s="43" customFormat="1" ht="18" customHeight="1" x14ac:dyDescent="0.25">
      <c r="B44" s="67">
        <v>3239</v>
      </c>
      <c r="C44" s="68"/>
      <c r="D44" s="42"/>
      <c r="E44" s="44" t="s">
        <v>77</v>
      </c>
      <c r="F44" s="79">
        <v>3500</v>
      </c>
      <c r="G44" s="79">
        <v>3500</v>
      </c>
      <c r="H44" s="79">
        <v>1048.03</v>
      </c>
      <c r="I44" s="83">
        <f t="shared" si="9"/>
        <v>29.943714285714286</v>
      </c>
    </row>
    <row r="45" spans="2:9" s="43" customFormat="1" ht="18" customHeight="1" x14ac:dyDescent="0.25">
      <c r="B45" s="67"/>
      <c r="C45" s="68">
        <v>329</v>
      </c>
      <c r="D45" s="42"/>
      <c r="E45" s="44" t="s">
        <v>121</v>
      </c>
      <c r="F45" s="80">
        <f>SUM(F46:F46)</f>
        <v>700</v>
      </c>
      <c r="G45" s="80">
        <f>SUM(G46:G46)</f>
        <v>700</v>
      </c>
      <c r="H45" s="80">
        <f>SUM(H46:H46)</f>
        <v>249.83</v>
      </c>
      <c r="I45" s="83">
        <f t="shared" si="9"/>
        <v>35.69</v>
      </c>
    </row>
    <row r="46" spans="2:9" s="43" customFormat="1" ht="18" customHeight="1" x14ac:dyDescent="0.25">
      <c r="B46" s="67">
        <v>3292</v>
      </c>
      <c r="C46" s="68"/>
      <c r="D46" s="42"/>
      <c r="E46" s="44" t="s">
        <v>126</v>
      </c>
      <c r="F46" s="79">
        <v>700</v>
      </c>
      <c r="G46" s="79">
        <v>700</v>
      </c>
      <c r="H46" s="79">
        <v>249.83</v>
      </c>
      <c r="I46" s="83">
        <f t="shared" si="9"/>
        <v>35.69</v>
      </c>
    </row>
    <row r="47" spans="2:9" s="43" customFormat="1" ht="18" customHeight="1" x14ac:dyDescent="0.25">
      <c r="B47" s="67"/>
      <c r="C47" s="89"/>
      <c r="D47" s="90">
        <v>4</v>
      </c>
      <c r="E47" s="91" t="s">
        <v>6</v>
      </c>
      <c r="F47" s="111">
        <f t="shared" ref="F47:H49" si="19">F48</f>
        <v>0</v>
      </c>
      <c r="G47" s="111">
        <f t="shared" si="19"/>
        <v>0</v>
      </c>
      <c r="H47" s="111">
        <f t="shared" si="19"/>
        <v>0</v>
      </c>
      <c r="I47" s="83" t="e">
        <f t="shared" si="9"/>
        <v>#DIV/0!</v>
      </c>
    </row>
    <row r="48" spans="2:9" s="43" customFormat="1" ht="18" customHeight="1" x14ac:dyDescent="0.25">
      <c r="B48" s="67"/>
      <c r="C48" s="68">
        <v>42</v>
      </c>
      <c r="D48" s="42"/>
      <c r="E48" s="44" t="s">
        <v>6</v>
      </c>
      <c r="F48" s="80">
        <f t="shared" si="19"/>
        <v>0</v>
      </c>
      <c r="G48" s="80">
        <f t="shared" si="19"/>
        <v>0</v>
      </c>
      <c r="H48" s="80">
        <f t="shared" si="19"/>
        <v>0</v>
      </c>
      <c r="I48" s="83" t="e">
        <f t="shared" si="9"/>
        <v>#DIV/0!</v>
      </c>
    </row>
    <row r="49" spans="2:9" s="43" customFormat="1" ht="18" customHeight="1" x14ac:dyDescent="0.25">
      <c r="B49" s="67"/>
      <c r="C49" s="68">
        <v>422</v>
      </c>
      <c r="D49" s="42"/>
      <c r="E49" s="44" t="s">
        <v>122</v>
      </c>
      <c r="F49" s="80">
        <f t="shared" si="19"/>
        <v>0</v>
      </c>
      <c r="G49" s="80">
        <f t="shared" si="19"/>
        <v>0</v>
      </c>
      <c r="H49" s="80">
        <f t="shared" si="19"/>
        <v>0</v>
      </c>
      <c r="I49" s="83" t="e">
        <f t="shared" si="9"/>
        <v>#DIV/0!</v>
      </c>
    </row>
    <row r="50" spans="2:9" s="43" customFormat="1" ht="18" customHeight="1" x14ac:dyDescent="0.25">
      <c r="B50" s="67">
        <v>4221</v>
      </c>
      <c r="C50" s="68"/>
      <c r="D50" s="42"/>
      <c r="E50" s="44" t="s">
        <v>123</v>
      </c>
      <c r="F50" s="79">
        <v>0</v>
      </c>
      <c r="G50" s="79">
        <v>0</v>
      </c>
      <c r="H50" s="79"/>
      <c r="I50" s="83" t="e">
        <f t="shared" si="9"/>
        <v>#DIV/0!</v>
      </c>
    </row>
    <row r="51" spans="2:9" s="43" customFormat="1" ht="18" customHeight="1" x14ac:dyDescent="0.25">
      <c r="B51" s="130" t="s">
        <v>129</v>
      </c>
      <c r="C51" s="131"/>
      <c r="D51" s="132"/>
      <c r="E51" s="94" t="s">
        <v>133</v>
      </c>
      <c r="F51" s="107">
        <f>F52</f>
        <v>76500</v>
      </c>
      <c r="G51" s="107">
        <f>G52</f>
        <v>76500</v>
      </c>
      <c r="H51" s="107">
        <f t="shared" ref="H51:H52" si="20">H52</f>
        <v>0</v>
      </c>
      <c r="I51" s="83">
        <f t="shared" si="9"/>
        <v>0</v>
      </c>
    </row>
    <row r="52" spans="2:9" s="43" customFormat="1" ht="18" customHeight="1" x14ac:dyDescent="0.25">
      <c r="B52" s="100"/>
      <c r="C52" s="99"/>
      <c r="D52" s="93">
        <v>3</v>
      </c>
      <c r="E52" s="93" t="s">
        <v>109</v>
      </c>
      <c r="F52" s="109">
        <f>F53</f>
        <v>76500</v>
      </c>
      <c r="G52" s="109">
        <f>G53</f>
        <v>76500</v>
      </c>
      <c r="H52" s="109">
        <f t="shared" si="20"/>
        <v>0</v>
      </c>
      <c r="I52" s="83">
        <f t="shared" si="9"/>
        <v>0</v>
      </c>
    </row>
    <row r="53" spans="2:9" s="43" customFormat="1" ht="18" customHeight="1" x14ac:dyDescent="0.25">
      <c r="B53" s="73"/>
      <c r="C53" s="68">
        <v>31</v>
      </c>
      <c r="D53" s="42"/>
      <c r="E53" s="74" t="s">
        <v>5</v>
      </c>
      <c r="F53" s="79">
        <f t="shared" ref="F53:H53" si="21">F54+F56</f>
        <v>76500</v>
      </c>
      <c r="G53" s="79">
        <f t="shared" ref="G53" si="22">G54+G56</f>
        <v>76500</v>
      </c>
      <c r="H53" s="79">
        <f t="shared" si="21"/>
        <v>0</v>
      </c>
      <c r="I53" s="83">
        <f t="shared" si="9"/>
        <v>0</v>
      </c>
    </row>
    <row r="54" spans="2:9" s="43" customFormat="1" ht="18" customHeight="1" x14ac:dyDescent="0.25">
      <c r="B54" s="73"/>
      <c r="C54" s="68">
        <v>311</v>
      </c>
      <c r="D54" s="42"/>
      <c r="E54" s="74" t="s">
        <v>114</v>
      </c>
      <c r="F54" s="79">
        <f t="shared" ref="F54:H54" si="23">F55</f>
        <v>70000</v>
      </c>
      <c r="G54" s="79">
        <f t="shared" si="23"/>
        <v>70000</v>
      </c>
      <c r="H54" s="79">
        <f t="shared" si="23"/>
        <v>0</v>
      </c>
      <c r="I54" s="83">
        <f t="shared" si="9"/>
        <v>0</v>
      </c>
    </row>
    <row r="55" spans="2:9" s="43" customFormat="1" ht="18" customHeight="1" x14ac:dyDescent="0.25">
      <c r="B55" s="115">
        <v>3111</v>
      </c>
      <c r="C55" s="116"/>
      <c r="D55" s="117"/>
      <c r="E55" s="71" t="s">
        <v>106</v>
      </c>
      <c r="F55" s="79">
        <v>70000</v>
      </c>
      <c r="G55" s="79">
        <v>70000</v>
      </c>
      <c r="H55" s="79"/>
      <c r="I55" s="83">
        <f t="shared" si="9"/>
        <v>0</v>
      </c>
    </row>
    <row r="56" spans="2:9" s="43" customFormat="1" ht="18" customHeight="1" x14ac:dyDescent="0.25">
      <c r="B56" s="67"/>
      <c r="C56" s="68">
        <v>313</v>
      </c>
      <c r="D56" s="42"/>
      <c r="E56" s="72" t="s">
        <v>82</v>
      </c>
      <c r="F56" s="80">
        <f t="shared" ref="F56:H56" si="24">F57</f>
        <v>6500</v>
      </c>
      <c r="G56" s="80">
        <f t="shared" si="24"/>
        <v>6500</v>
      </c>
      <c r="H56" s="80">
        <f t="shared" si="24"/>
        <v>0</v>
      </c>
      <c r="I56" s="83">
        <f t="shared" si="9"/>
        <v>0</v>
      </c>
    </row>
    <row r="57" spans="2:9" s="43" customFormat="1" ht="18" customHeight="1" x14ac:dyDescent="0.25">
      <c r="B57" s="115">
        <v>3132</v>
      </c>
      <c r="C57" s="116"/>
      <c r="D57" s="117"/>
      <c r="E57" s="72" t="s">
        <v>107</v>
      </c>
      <c r="F57" s="80">
        <v>6500</v>
      </c>
      <c r="G57" s="80">
        <v>6500</v>
      </c>
      <c r="H57" s="80"/>
      <c r="I57" s="83">
        <f t="shared" si="9"/>
        <v>0</v>
      </c>
    </row>
    <row r="58" spans="2:9" s="43" customFormat="1" ht="18" customHeight="1" x14ac:dyDescent="0.25">
      <c r="B58" s="130" t="s">
        <v>124</v>
      </c>
      <c r="C58" s="131"/>
      <c r="D58" s="132"/>
      <c r="E58" s="94" t="s">
        <v>125</v>
      </c>
      <c r="F58" s="107">
        <f t="shared" ref="F58:H58" si="25">F59</f>
        <v>1000</v>
      </c>
      <c r="G58" s="107">
        <f t="shared" si="25"/>
        <v>1000</v>
      </c>
      <c r="H58" s="107">
        <f t="shared" si="25"/>
        <v>0</v>
      </c>
      <c r="I58" s="83">
        <f t="shared" si="9"/>
        <v>0</v>
      </c>
    </row>
    <row r="59" spans="2:9" s="43" customFormat="1" ht="18" customHeight="1" x14ac:dyDescent="0.25">
      <c r="B59" s="67"/>
      <c r="C59" s="68"/>
      <c r="D59" s="93">
        <v>3</v>
      </c>
      <c r="E59" s="93" t="s">
        <v>109</v>
      </c>
      <c r="F59" s="80">
        <f t="shared" ref="F59:H60" si="26">F60</f>
        <v>1000</v>
      </c>
      <c r="G59" s="80">
        <f t="shared" si="26"/>
        <v>1000</v>
      </c>
      <c r="H59" s="80">
        <f t="shared" si="26"/>
        <v>0</v>
      </c>
      <c r="I59" s="83">
        <f t="shared" si="9"/>
        <v>0</v>
      </c>
    </row>
    <row r="60" spans="2:9" s="43" customFormat="1" ht="18" customHeight="1" x14ac:dyDescent="0.25">
      <c r="B60" s="67"/>
      <c r="C60" s="68">
        <v>32</v>
      </c>
      <c r="D60" s="42"/>
      <c r="E60" s="44" t="s">
        <v>13</v>
      </c>
      <c r="F60" s="80">
        <f>F61</f>
        <v>1000</v>
      </c>
      <c r="G60" s="80">
        <f t="shared" si="26"/>
        <v>1000</v>
      </c>
      <c r="H60" s="80">
        <f t="shared" si="26"/>
        <v>0</v>
      </c>
      <c r="I60" s="83">
        <f t="shared" si="9"/>
        <v>0</v>
      </c>
    </row>
    <row r="61" spans="2:9" s="43" customFormat="1" ht="18" customHeight="1" x14ac:dyDescent="0.25">
      <c r="B61" s="67"/>
      <c r="C61" s="68">
        <v>322</v>
      </c>
      <c r="D61" s="42"/>
      <c r="E61" s="44" t="s">
        <v>117</v>
      </c>
      <c r="F61" s="80">
        <f>F62</f>
        <v>1000</v>
      </c>
      <c r="G61" s="80">
        <f>G62</f>
        <v>1000</v>
      </c>
      <c r="H61" s="80">
        <f>SUM(H62:H64)</f>
        <v>0</v>
      </c>
      <c r="I61" s="83">
        <f t="shared" ref="I61:I65" si="27">H61/G61*100</f>
        <v>0</v>
      </c>
    </row>
    <row r="62" spans="2:9" s="43" customFormat="1" ht="18" customHeight="1" x14ac:dyDescent="0.25">
      <c r="B62" s="67">
        <v>3222</v>
      </c>
      <c r="C62" s="68"/>
      <c r="D62" s="42"/>
      <c r="E62" s="44" t="s">
        <v>72</v>
      </c>
      <c r="F62" s="79">
        <v>1000</v>
      </c>
      <c r="G62" s="79">
        <v>1000</v>
      </c>
      <c r="H62" s="79"/>
      <c r="I62" s="83">
        <f t="shared" si="27"/>
        <v>0</v>
      </c>
    </row>
    <row r="63" spans="2:9" s="43" customFormat="1" ht="18" customHeight="1" x14ac:dyDescent="0.25">
      <c r="B63" s="130" t="s">
        <v>146</v>
      </c>
      <c r="C63" s="131"/>
      <c r="D63" s="132"/>
      <c r="E63" s="94" t="s">
        <v>145</v>
      </c>
      <c r="F63" s="107">
        <f t="shared" ref="F63:H65" si="28">F64</f>
        <v>1000</v>
      </c>
      <c r="G63" s="107">
        <f t="shared" si="28"/>
        <v>1000</v>
      </c>
      <c r="H63" s="107">
        <f t="shared" si="28"/>
        <v>0</v>
      </c>
      <c r="I63" s="83">
        <f t="shared" si="27"/>
        <v>0</v>
      </c>
    </row>
    <row r="64" spans="2:9" ht="18" customHeight="1" x14ac:dyDescent="0.25">
      <c r="B64" s="67"/>
      <c r="C64" s="68"/>
      <c r="D64" s="93">
        <v>3</v>
      </c>
      <c r="E64" s="93" t="s">
        <v>109</v>
      </c>
      <c r="F64" s="80">
        <f t="shared" si="28"/>
        <v>1000</v>
      </c>
      <c r="G64" s="80">
        <f t="shared" si="28"/>
        <v>1000</v>
      </c>
      <c r="H64" s="80">
        <f t="shared" si="28"/>
        <v>0</v>
      </c>
      <c r="I64" s="83">
        <f t="shared" si="27"/>
        <v>0</v>
      </c>
    </row>
    <row r="65" spans="2:9" ht="18" customHeight="1" x14ac:dyDescent="0.25">
      <c r="B65" s="67"/>
      <c r="C65" s="68">
        <v>32</v>
      </c>
      <c r="D65" s="42"/>
      <c r="E65" s="44" t="s">
        <v>13</v>
      </c>
      <c r="F65" s="80">
        <f>F66</f>
        <v>1000</v>
      </c>
      <c r="G65" s="80">
        <f t="shared" si="28"/>
        <v>1000</v>
      </c>
      <c r="H65" s="80">
        <f t="shared" si="28"/>
        <v>0</v>
      </c>
      <c r="I65" s="83">
        <f t="shared" si="27"/>
        <v>0</v>
      </c>
    </row>
    <row r="66" spans="2:9" ht="18" customHeight="1" x14ac:dyDescent="0.25">
      <c r="B66" s="67"/>
      <c r="C66" s="68">
        <v>322</v>
      </c>
      <c r="D66" s="42"/>
      <c r="E66" s="44" t="s">
        <v>117</v>
      </c>
      <c r="F66" s="80">
        <f>F67</f>
        <v>1000</v>
      </c>
      <c r="G66" s="80">
        <f>G67</f>
        <v>1000</v>
      </c>
      <c r="H66" s="80">
        <f>SUM(H67:H69)</f>
        <v>0</v>
      </c>
      <c r="I66" s="83">
        <f t="shared" ref="I66:I70" si="29">H66/G66*100</f>
        <v>0</v>
      </c>
    </row>
    <row r="67" spans="2:9" ht="18" customHeight="1" x14ac:dyDescent="0.25">
      <c r="B67" s="67">
        <v>3222</v>
      </c>
      <c r="C67" s="68"/>
      <c r="D67" s="42"/>
      <c r="E67" s="44" t="s">
        <v>72</v>
      </c>
      <c r="F67" s="79">
        <v>1000</v>
      </c>
      <c r="G67" s="79">
        <v>1000</v>
      </c>
      <c r="H67" s="79"/>
      <c r="I67" s="83">
        <f t="shared" si="29"/>
        <v>0</v>
      </c>
    </row>
    <row r="68" spans="2:9" x14ac:dyDescent="0.25">
      <c r="B68" s="130" t="s">
        <v>147</v>
      </c>
      <c r="C68" s="131"/>
      <c r="D68" s="132"/>
      <c r="E68" s="94" t="s">
        <v>148</v>
      </c>
      <c r="F68" s="107">
        <f t="shared" ref="F68:H70" si="30">F69</f>
        <v>10000</v>
      </c>
      <c r="G68" s="107">
        <f t="shared" si="30"/>
        <v>10000</v>
      </c>
      <c r="H68" s="107">
        <f t="shared" si="30"/>
        <v>0</v>
      </c>
      <c r="I68" s="83">
        <f t="shared" si="29"/>
        <v>0</v>
      </c>
    </row>
    <row r="69" spans="2:9" x14ac:dyDescent="0.25">
      <c r="B69" s="67"/>
      <c r="C69" s="68"/>
      <c r="D69" s="93">
        <v>3</v>
      </c>
      <c r="E69" s="93" t="s">
        <v>109</v>
      </c>
      <c r="F69" s="80">
        <f t="shared" si="30"/>
        <v>10000</v>
      </c>
      <c r="G69" s="80">
        <f t="shared" si="30"/>
        <v>10000</v>
      </c>
      <c r="H69" s="80">
        <f t="shared" si="30"/>
        <v>0</v>
      </c>
      <c r="I69" s="83">
        <f t="shared" si="29"/>
        <v>0</v>
      </c>
    </row>
    <row r="70" spans="2:9" x14ac:dyDescent="0.25">
      <c r="B70" s="67"/>
      <c r="C70" s="68">
        <v>32</v>
      </c>
      <c r="D70" s="42"/>
      <c r="E70" s="44" t="s">
        <v>13</v>
      </c>
      <c r="F70" s="80">
        <f>F71</f>
        <v>10000</v>
      </c>
      <c r="G70" s="80">
        <f t="shared" si="30"/>
        <v>10000</v>
      </c>
      <c r="H70" s="80">
        <f t="shared" si="30"/>
        <v>0</v>
      </c>
      <c r="I70" s="83">
        <f t="shared" si="29"/>
        <v>0</v>
      </c>
    </row>
    <row r="71" spans="2:9" x14ac:dyDescent="0.25">
      <c r="B71" s="67"/>
      <c r="C71" s="68">
        <v>322</v>
      </c>
      <c r="D71" s="42"/>
      <c r="E71" s="44" t="s">
        <v>117</v>
      </c>
      <c r="F71" s="80">
        <f>SUM(F72:F74)</f>
        <v>10000</v>
      </c>
      <c r="G71" s="80">
        <f t="shared" ref="G71:H71" si="31">SUM(G72:G74)</f>
        <v>10000</v>
      </c>
      <c r="H71" s="80">
        <f t="shared" si="31"/>
        <v>0</v>
      </c>
      <c r="I71" s="83">
        <f t="shared" ref="I71:I72" si="32">H71/G71*100</f>
        <v>0</v>
      </c>
    </row>
    <row r="72" spans="2:9" x14ac:dyDescent="0.25">
      <c r="B72" s="67">
        <v>3222</v>
      </c>
      <c r="C72" s="68"/>
      <c r="D72" s="42"/>
      <c r="E72" s="44" t="s">
        <v>72</v>
      </c>
      <c r="F72" s="79">
        <v>10000</v>
      </c>
      <c r="G72" s="79">
        <v>10000</v>
      </c>
      <c r="H72" s="79"/>
      <c r="I72" s="83">
        <f t="shared" si="32"/>
        <v>0</v>
      </c>
    </row>
  </sheetData>
  <mergeCells count="20">
    <mergeCell ref="B68:D68"/>
    <mergeCell ref="B22:D22"/>
    <mergeCell ref="B26:D26"/>
    <mergeCell ref="B63:D63"/>
    <mergeCell ref="B29:D29"/>
    <mergeCell ref="B58:D58"/>
    <mergeCell ref="B51:D51"/>
    <mergeCell ref="B55:D55"/>
    <mergeCell ref="B57:D57"/>
    <mergeCell ref="B2:I2"/>
    <mergeCell ref="B14:D14"/>
    <mergeCell ref="B18:D18"/>
    <mergeCell ref="B4:I4"/>
    <mergeCell ref="B6:E6"/>
    <mergeCell ref="B7:E7"/>
    <mergeCell ref="B8:D8"/>
    <mergeCell ref="B9:D9"/>
    <mergeCell ref="B10:D10"/>
    <mergeCell ref="B16:D16"/>
    <mergeCell ref="B21:D21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Ivanica Bilić</cp:lastModifiedBy>
  <cp:lastPrinted>2023-07-25T14:50:53Z</cp:lastPrinted>
  <dcterms:created xsi:type="dcterms:W3CDTF">2022-08-12T12:51:27Z</dcterms:created>
  <dcterms:modified xsi:type="dcterms:W3CDTF">2026-07-23T11:03:25Z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